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sica\Desktop\PORTAL\COMPRAS MENORES\2015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221" i="1" l="1"/>
  <c r="K221" i="1" s="1"/>
  <c r="M221" i="1" s="1"/>
  <c r="J220" i="1"/>
  <c r="K220" i="1" s="1"/>
  <c r="J219" i="1"/>
  <c r="K219" i="1" s="1"/>
  <c r="K218" i="1"/>
  <c r="M218" i="1" s="1"/>
  <c r="J218" i="1"/>
  <c r="J217" i="1"/>
  <c r="K217" i="1" s="1"/>
  <c r="M217" i="1" s="1"/>
  <c r="J216" i="1"/>
  <c r="J215" i="1"/>
  <c r="J213" i="1"/>
  <c r="K213" i="1" s="1"/>
  <c r="K212" i="1"/>
  <c r="M212" i="1" s="1"/>
  <c r="H212" i="1"/>
  <c r="J211" i="1"/>
  <c r="K211" i="1" s="1"/>
  <c r="J210" i="1"/>
  <c r="J209" i="1"/>
  <c r="K209" i="1" s="1"/>
  <c r="J208" i="1"/>
  <c r="K208" i="1" s="1"/>
  <c r="J207" i="1"/>
  <c r="K207" i="1" s="1"/>
  <c r="J206" i="1"/>
  <c r="K206" i="1" s="1"/>
  <c r="J24" i="1"/>
  <c r="K24" i="1" s="1"/>
  <c r="J205" i="1"/>
  <c r="J204" i="1"/>
  <c r="K204" i="1" s="1"/>
  <c r="J203" i="1"/>
  <c r="J202" i="1"/>
  <c r="K202" i="1" s="1"/>
  <c r="M202" i="1" s="1"/>
  <c r="J201" i="1"/>
  <c r="K200" i="1"/>
  <c r="M200" i="1" s="1"/>
  <c r="K199" i="1"/>
  <c r="M199" i="1" s="1"/>
  <c r="H199" i="1"/>
  <c r="J198" i="1"/>
  <c r="K198" i="1" s="1"/>
  <c r="J197" i="1"/>
  <c r="K197" i="1" s="1"/>
  <c r="J196" i="1"/>
  <c r="K196" i="1" s="1"/>
  <c r="J195" i="1"/>
  <c r="J194" i="1"/>
  <c r="K194" i="1" s="1"/>
  <c r="M194" i="1" s="1"/>
  <c r="J193" i="1"/>
  <c r="K193" i="1" s="1"/>
  <c r="M193" i="1" s="1"/>
  <c r="J192" i="1"/>
  <c r="J191" i="1"/>
  <c r="M191" i="1" s="1"/>
  <c r="J190" i="1"/>
  <c r="K190" i="1" s="1"/>
  <c r="J188" i="1"/>
  <c r="K188" i="1" s="1"/>
  <c r="M188" i="1" s="1"/>
  <c r="J189" i="1"/>
  <c r="K189" i="1" s="1"/>
  <c r="M189" i="1" s="1"/>
  <c r="J187" i="1"/>
  <c r="J186" i="1"/>
  <c r="K186" i="1" s="1"/>
  <c r="M186" i="1" s="1"/>
  <c r="J185" i="1"/>
  <c r="K185" i="1" s="1"/>
  <c r="J184" i="1"/>
  <c r="M184" i="1" s="1"/>
  <c r="J182" i="1"/>
  <c r="M182" i="1" s="1"/>
  <c r="J181" i="1"/>
  <c r="K181" i="1" s="1"/>
  <c r="J180" i="1"/>
  <c r="K180" i="1" s="1"/>
  <c r="J179" i="1"/>
  <c r="J178" i="1"/>
  <c r="K178" i="1" s="1"/>
  <c r="J177" i="1"/>
  <c r="K177" i="1" s="1"/>
  <c r="J176" i="1"/>
  <c r="K176" i="1" s="1"/>
  <c r="J175" i="1"/>
  <c r="K175" i="1" s="1"/>
  <c r="J174" i="1"/>
  <c r="J173" i="1"/>
  <c r="J172" i="1"/>
  <c r="K172" i="1" s="1"/>
  <c r="J171" i="1"/>
  <c r="K171" i="1" s="1"/>
  <c r="J170" i="1"/>
  <c r="J169" i="1"/>
  <c r="K169" i="1" s="1"/>
  <c r="J168" i="1"/>
  <c r="K168" i="1" s="1"/>
  <c r="M168" i="1" s="1"/>
  <c r="J167" i="1"/>
  <c r="K167" i="1" s="1"/>
  <c r="J166" i="1"/>
  <c r="K166" i="1" s="1"/>
  <c r="J165" i="1"/>
  <c r="K165" i="1" s="1"/>
  <c r="M165" i="1" s="1"/>
  <c r="J164" i="1"/>
  <c r="K164" i="1" s="1"/>
  <c r="J163" i="1"/>
  <c r="M163" i="1" s="1"/>
  <c r="K162" i="1"/>
  <c r="M162" i="1" s="1"/>
  <c r="H162" i="1"/>
  <c r="J161" i="1"/>
  <c r="M161" i="1" s="1"/>
  <c r="J160" i="1"/>
  <c r="M160" i="1" s="1"/>
  <c r="J159" i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M153" i="1" s="1"/>
  <c r="J152" i="1"/>
  <c r="K152" i="1" s="1"/>
  <c r="M152" i="1" s="1"/>
  <c r="J151" i="1"/>
  <c r="K151" i="1" s="1"/>
  <c r="M151" i="1" s="1"/>
  <c r="J150" i="1"/>
  <c r="K150" i="1" s="1"/>
  <c r="K149" i="1"/>
  <c r="M149" i="1" s="1"/>
  <c r="H149" i="1"/>
  <c r="J148" i="1"/>
  <c r="K148" i="1" s="1"/>
  <c r="M148" i="1" s="1"/>
  <c r="J147" i="1"/>
  <c r="K147" i="1" s="1"/>
  <c r="M147" i="1" s="1"/>
  <c r="K146" i="1"/>
  <c r="M146" i="1" s="1"/>
  <c r="H146" i="1"/>
  <c r="K145" i="1"/>
  <c r="M145" i="1" s="1"/>
  <c r="H145" i="1"/>
  <c r="J144" i="1"/>
  <c r="K144" i="1" s="1"/>
  <c r="J143" i="1"/>
  <c r="K143" i="1" s="1"/>
  <c r="J142" i="1"/>
  <c r="K142" i="1" s="1"/>
  <c r="J141" i="1"/>
  <c r="M141" i="1" s="1"/>
  <c r="J140" i="1"/>
  <c r="M139" i="1"/>
  <c r="M138" i="1"/>
  <c r="H138" i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K131" i="1"/>
  <c r="M131" i="1" s="1"/>
  <c r="J130" i="1"/>
  <c r="K130" i="1" s="1"/>
  <c r="J129" i="1"/>
  <c r="K129" i="1" s="1"/>
  <c r="M129" i="1" s="1"/>
  <c r="J128" i="1"/>
  <c r="J127" i="1"/>
  <c r="K127" i="1" s="1"/>
  <c r="M127" i="1" s="1"/>
  <c r="J126" i="1"/>
  <c r="K126" i="1" s="1"/>
  <c r="J125" i="1"/>
  <c r="J124" i="1"/>
  <c r="J123" i="1"/>
  <c r="K123" i="1" s="1"/>
  <c r="J122" i="1"/>
  <c r="J121" i="1"/>
  <c r="J120" i="1"/>
  <c r="M120" i="1" s="1"/>
  <c r="J119" i="1"/>
  <c r="M119" i="1" s="1"/>
  <c r="J118" i="1"/>
  <c r="M118" i="1" s="1"/>
  <c r="J117" i="1"/>
  <c r="K117" i="1" s="1"/>
  <c r="J116" i="1"/>
  <c r="K116" i="1" s="1"/>
  <c r="M116" i="1" s="1"/>
  <c r="J115" i="1"/>
  <c r="K115" i="1" s="1"/>
  <c r="J114" i="1"/>
  <c r="K114" i="1" s="1"/>
  <c r="M114" i="1" s="1"/>
  <c r="J113" i="1"/>
  <c r="K113" i="1" s="1"/>
  <c r="M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M94" i="1" s="1"/>
  <c r="J93" i="1"/>
  <c r="J92" i="1"/>
  <c r="M92" i="1" s="1"/>
  <c r="J91" i="1"/>
  <c r="J90" i="1"/>
  <c r="K90" i="1" s="1"/>
  <c r="J89" i="1"/>
  <c r="M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M80" i="1" s="1"/>
  <c r="J79" i="1"/>
  <c r="K79" i="1" s="1"/>
  <c r="M79" i="1" s="1"/>
  <c r="J78" i="1"/>
  <c r="J75" i="1"/>
  <c r="M75" i="1" s="1"/>
  <c r="J74" i="1"/>
  <c r="M74" i="1" s="1"/>
  <c r="J73" i="1"/>
  <c r="M73" i="1" s="1"/>
  <c r="J72" i="1"/>
  <c r="M72" i="1" s="1"/>
  <c r="J71" i="1"/>
  <c r="M71" i="1" s="1"/>
  <c r="J70" i="1"/>
  <c r="M70" i="1" s="1"/>
  <c r="J69" i="1"/>
  <c r="J68" i="1"/>
  <c r="K68" i="1" s="1"/>
  <c r="J67" i="1"/>
  <c r="K67" i="1" s="1"/>
  <c r="M67" i="1" s="1"/>
  <c r="J66" i="1"/>
  <c r="J65" i="1"/>
  <c r="K65" i="1" s="1"/>
  <c r="J64" i="1"/>
  <c r="J63" i="1"/>
  <c r="J62" i="1"/>
  <c r="K62" i="1" s="1"/>
  <c r="J61" i="1"/>
  <c r="J60" i="1"/>
  <c r="K60" i="1" s="1"/>
  <c r="J59" i="1"/>
  <c r="J58" i="1"/>
  <c r="K58" i="1" s="1"/>
  <c r="J57" i="1"/>
  <c r="K57" i="1" s="1"/>
  <c r="J56" i="1"/>
  <c r="J55" i="1"/>
  <c r="K55" i="1" s="1"/>
  <c r="J54" i="1"/>
  <c r="K54" i="1" s="1"/>
  <c r="J53" i="1"/>
  <c r="K53" i="1" s="1"/>
  <c r="J52" i="1"/>
  <c r="K52" i="1" s="1"/>
  <c r="J51" i="1"/>
  <c r="J50" i="1"/>
  <c r="K50" i="1" s="1"/>
  <c r="J49" i="1"/>
  <c r="K49" i="1" s="1"/>
  <c r="J48" i="1"/>
  <c r="K48" i="1" s="1"/>
  <c r="J47" i="1"/>
  <c r="K47" i="1" s="1"/>
  <c r="J46" i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J36" i="1"/>
  <c r="K36" i="1" s="1"/>
  <c r="J35" i="1"/>
  <c r="K35" i="1" s="1"/>
  <c r="M35" i="1" s="1"/>
  <c r="J34" i="1"/>
  <c r="J33" i="1"/>
  <c r="J32" i="1"/>
  <c r="J31" i="1"/>
  <c r="K31" i="1" s="1"/>
  <c r="J30" i="1"/>
  <c r="K30" i="1" s="1"/>
  <c r="M30" i="1" s="1"/>
  <c r="M28" i="1"/>
  <c r="K28" i="1"/>
  <c r="J27" i="1"/>
  <c r="J25" i="1"/>
  <c r="K25" i="1" s="1"/>
  <c r="J23" i="1"/>
  <c r="K23" i="1" s="1"/>
  <c r="J22" i="1"/>
  <c r="K22" i="1" s="1"/>
  <c r="M22" i="1" s="1"/>
  <c r="J26" i="1"/>
  <c r="J21" i="1"/>
  <c r="M21" i="1" s="1"/>
  <c r="J20" i="1"/>
  <c r="K20" i="1" s="1"/>
  <c r="M20" i="1" s="1"/>
  <c r="J19" i="1"/>
  <c r="J18" i="1"/>
  <c r="J17" i="1"/>
  <c r="M17" i="1" s="1"/>
  <c r="J16" i="1"/>
  <c r="J15" i="1"/>
  <c r="J14" i="1"/>
  <c r="J13" i="1"/>
  <c r="K13" i="1" s="1"/>
  <c r="J12" i="1"/>
  <c r="K12" i="1" s="1"/>
  <c r="J11" i="1"/>
  <c r="J10" i="1"/>
  <c r="K10" i="1" s="1"/>
  <c r="M10" i="1" s="1"/>
  <c r="J9" i="1"/>
  <c r="K9" i="1" s="1"/>
  <c r="M9" i="1" s="1"/>
  <c r="J8" i="1"/>
  <c r="J7" i="1"/>
  <c r="J6" i="1"/>
  <c r="K7" i="1" l="1"/>
  <c r="M7" i="1" s="1"/>
  <c r="K33" i="1"/>
  <c r="M33" i="1" s="1"/>
  <c r="K121" i="1"/>
  <c r="M121" i="1" s="1"/>
  <c r="M123" i="1"/>
  <c r="M13" i="1"/>
  <c r="K8" i="1"/>
  <c r="M8" i="1" s="1"/>
  <c r="K26" i="1"/>
  <c r="M26" i="1" s="1"/>
  <c r="M31" i="1"/>
  <c r="M90" i="1"/>
  <c r="K93" i="1"/>
  <c r="M93" i="1" s="1"/>
  <c r="M112" i="1"/>
  <c r="M132" i="1"/>
  <c r="M166" i="1"/>
  <c r="K216" i="1"/>
  <c r="M216" i="1" s="1"/>
  <c r="K14" i="1"/>
  <c r="M14" i="1" s="1"/>
  <c r="M115" i="1"/>
  <c r="M126" i="1"/>
  <c r="K205" i="1"/>
  <c r="M205" i="1" s="1"/>
  <c r="K215" i="1"/>
  <c r="M215" i="1" s="1"/>
  <c r="K46" i="1"/>
  <c r="M46" i="1" s="1"/>
  <c r="K156" i="1"/>
  <c r="M156" i="1" s="1"/>
  <c r="K173" i="1"/>
  <c r="M173" i="1" s="1"/>
  <c r="K6" i="1"/>
  <c r="M6" i="1" s="1"/>
  <c r="M12" i="1"/>
  <c r="K19" i="1"/>
  <c r="M19" i="1" s="1"/>
  <c r="K27" i="1"/>
  <c r="M27" i="1" s="1"/>
  <c r="K37" i="1"/>
  <c r="M37" i="1" s="1"/>
  <c r="M49" i="1"/>
  <c r="M52" i="1"/>
  <c r="M54" i="1"/>
  <c r="M57" i="1"/>
  <c r="K64" i="1"/>
  <c r="M64" i="1" s="1"/>
  <c r="M81" i="1"/>
  <c r="K91" i="1"/>
  <c r="M91" i="1" s="1"/>
  <c r="K100" i="1"/>
  <c r="M100" i="1" s="1"/>
  <c r="M110" i="1"/>
  <c r="K122" i="1"/>
  <c r="M122" i="1" s="1"/>
  <c r="K128" i="1"/>
  <c r="M128" i="1" s="1"/>
  <c r="M135" i="1"/>
  <c r="M137" i="1"/>
  <c r="M143" i="1"/>
  <c r="K170" i="1"/>
  <c r="M170" i="1" s="1"/>
  <c r="K192" i="1"/>
  <c r="M192" i="1" s="1"/>
  <c r="M196" i="1"/>
  <c r="M23" i="1"/>
  <c r="K32" i="1"/>
  <c r="M32" i="1" s="1"/>
  <c r="K34" i="1"/>
  <c r="M34" i="1" s="1"/>
  <c r="M36" i="1"/>
  <c r="M40" i="1"/>
  <c r="K61" i="1"/>
  <c r="M61" i="1" s="1"/>
  <c r="M88" i="1"/>
  <c r="M103" i="1"/>
  <c r="M106" i="1"/>
  <c r="M108" i="1"/>
  <c r="M111" i="1"/>
  <c r="M130" i="1"/>
  <c r="K140" i="1"/>
  <c r="M140" i="1" s="1"/>
  <c r="L142" i="1"/>
  <c r="M142" i="1" s="1"/>
  <c r="M144" i="1"/>
  <c r="M150" i="1"/>
  <c r="M164" i="1"/>
  <c r="K174" i="1"/>
  <c r="M174" i="1" s="1"/>
  <c r="K203" i="1"/>
  <c r="M203" i="1" s="1"/>
  <c r="K69" i="1"/>
  <c r="M69" i="1" s="1"/>
  <c r="M38" i="1"/>
  <c r="K56" i="1"/>
  <c r="M56" i="1" s="1"/>
  <c r="K59" i="1"/>
  <c r="M59" i="1" s="1"/>
  <c r="M98" i="1"/>
  <c r="M155" i="1"/>
  <c r="M185" i="1"/>
  <c r="K195" i="1"/>
  <c r="M195" i="1" s="1"/>
  <c r="M204" i="1"/>
  <c r="K210" i="1"/>
  <c r="M210" i="1" s="1"/>
  <c r="M213" i="1"/>
  <c r="M167" i="1"/>
  <c r="M177" i="1"/>
  <c r="M207" i="1"/>
  <c r="M219" i="1"/>
  <c r="K15" i="1"/>
  <c r="M15" i="1" s="1"/>
  <c r="K11" i="1"/>
  <c r="M11" i="1" s="1"/>
  <c r="M48" i="1"/>
  <c r="M53" i="1"/>
  <c r="M83" i="1"/>
  <c r="M86" i="1"/>
  <c r="M97" i="1"/>
  <c r="M102" i="1"/>
  <c r="M107" i="1"/>
  <c r="M134" i="1"/>
  <c r="M136" i="1"/>
  <c r="M169" i="1"/>
  <c r="M181" i="1"/>
  <c r="M24" i="1"/>
  <c r="M220" i="1"/>
  <c r="M211" i="1"/>
  <c r="M209" i="1"/>
  <c r="M208" i="1"/>
  <c r="M206" i="1"/>
  <c r="M198" i="1"/>
  <c r="M197" i="1"/>
  <c r="M190" i="1"/>
  <c r="M180" i="1"/>
  <c r="K179" i="1"/>
  <c r="M179" i="1" s="1"/>
  <c r="M178" i="1"/>
  <c r="M176" i="1"/>
  <c r="M175" i="1"/>
  <c r="M171" i="1"/>
  <c r="M159" i="1"/>
  <c r="M158" i="1"/>
  <c r="M157" i="1"/>
  <c r="M154" i="1"/>
  <c r="M133" i="1"/>
  <c r="M117" i="1"/>
  <c r="M109" i="1"/>
  <c r="M105" i="1"/>
  <c r="M104" i="1"/>
  <c r="M101" i="1"/>
  <c r="M99" i="1"/>
  <c r="M96" i="1"/>
  <c r="M95" i="1"/>
  <c r="M87" i="1"/>
  <c r="M85" i="1"/>
  <c r="M84" i="1"/>
  <c r="M82" i="1"/>
  <c r="K78" i="1"/>
  <c r="M78" i="1" s="1"/>
  <c r="M68" i="1"/>
  <c r="M66" i="1"/>
  <c r="M65" i="1"/>
  <c r="K63" i="1"/>
  <c r="M63" i="1" s="1"/>
  <c r="M62" i="1"/>
  <c r="M60" i="1"/>
  <c r="M58" i="1"/>
  <c r="M55" i="1"/>
  <c r="K51" i="1"/>
  <c r="M51" i="1" s="1"/>
  <c r="M50" i="1"/>
  <c r="M47" i="1"/>
  <c r="M45" i="1"/>
  <c r="M44" i="1"/>
  <c r="M43" i="1"/>
  <c r="M42" i="1"/>
  <c r="M41" i="1"/>
  <c r="M39" i="1"/>
  <c r="M25" i="1"/>
  <c r="M16" i="1"/>
</calcChain>
</file>

<file path=xl/sharedStrings.xml><?xml version="1.0" encoding="utf-8"?>
<sst xmlns="http://schemas.openxmlformats.org/spreadsheetml/2006/main" count="544" uniqueCount="292">
  <si>
    <t>FECHA</t>
  </si>
  <si>
    <t>ORDEN DE COMPRA</t>
  </si>
  <si>
    <t>CANTIDAD</t>
  </si>
  <si>
    <t>UNIDAD DE MEDIDA</t>
  </si>
  <si>
    <t>ARTÍCULO</t>
  </si>
  <si>
    <t>PRECIO UNITARIO</t>
  </si>
  <si>
    <t>DESCUENTO</t>
  </si>
  <si>
    <t>IMPORTE TOTAL</t>
  </si>
  <si>
    <t>PROVEEDOR</t>
  </si>
  <si>
    <t>pz</t>
  </si>
  <si>
    <t>PZ</t>
  </si>
  <si>
    <t>Agua purificada</t>
  </si>
  <si>
    <t>Electropura S. DE R. L. DE C.V.</t>
  </si>
  <si>
    <t>PAR</t>
  </si>
  <si>
    <t>KG</t>
  </si>
  <si>
    <t>LT</t>
  </si>
  <si>
    <t>CJ</t>
  </si>
  <si>
    <t>ROLLO</t>
  </si>
  <si>
    <t>Trapeador</t>
  </si>
  <si>
    <t xml:space="preserve">Guante de latex/ PVC </t>
  </si>
  <si>
    <t>Bolsa para basura Jumbo  de 90 x 120 cm</t>
  </si>
  <si>
    <t>Bolsa para basura chica para cesto</t>
  </si>
  <si>
    <t>Aceite para mop/5</t>
  </si>
  <si>
    <t>Papel higiénico  en rollo de 500 mts. biodegradable de hoja doble (caja con seis bobinas)</t>
  </si>
  <si>
    <t>Toalla en Bobina rollo de papel para manos  de 180 Mts de largo (caja con 6 bobinas )</t>
  </si>
  <si>
    <t>Cloro al 6%/10</t>
  </si>
  <si>
    <t xml:space="preserve">Trapeador de hilo con mango de madera de 1.20Mts. </t>
  </si>
  <si>
    <t xml:space="preserve">franela roja en rollo de 25 Mts. x 50 cms de ancho </t>
  </si>
  <si>
    <t>Salvador Carrillo Ramírez</t>
  </si>
  <si>
    <t>Bebidas Tecomates del Valle, SA de CV</t>
  </si>
  <si>
    <t>Gas LP para utilizarce por el personal de las oficias  de la Residencia Autlán</t>
  </si>
  <si>
    <t>Gas Licuado, SA de CV</t>
  </si>
  <si>
    <t>PAQ</t>
  </si>
  <si>
    <t>Pago de servicio postal a la Cd. De México</t>
  </si>
  <si>
    <t>Pinedo Valdez Esperenza</t>
  </si>
  <si>
    <t>Servicio</t>
  </si>
  <si>
    <t>Pago de Servicio de agua potable  y alcantarillado correspondiente a los meses de Enero a Diciembre de 2015</t>
  </si>
  <si>
    <t>H. Ayuntamiento Constitucional de Teocaltiche, Jalisco</t>
  </si>
  <si>
    <t>SERVICIO</t>
  </si>
  <si>
    <t>Serv Postal a la Cd. De México</t>
  </si>
  <si>
    <t>Estafeta Mexicana, SA de CV</t>
  </si>
  <si>
    <t>Gas LP para  Residencia Teocaltiche</t>
  </si>
  <si>
    <t>Alfa Gas, SA de CV</t>
  </si>
  <si>
    <t>Capacitación Especializada / curso Habilidades de Servicio</t>
  </si>
  <si>
    <t>Saldivar Vazquez José Guillermo</t>
  </si>
  <si>
    <t>Publicación de convocatoria  en el DOF /Licitación Pública  Internacional Número LA914012998</t>
  </si>
  <si>
    <t>Pizano Chavez Yareni Nohemi</t>
  </si>
  <si>
    <t>Servicio postal a la Cd. De Puerto Vallarta, Jalisco</t>
  </si>
  <si>
    <t>Distribuiodora Arca Continental, S de RL de CV</t>
  </si>
  <si>
    <t>partida mayor a $12,500.00</t>
  </si>
  <si>
    <t>banderitas Autioadheribles</t>
  </si>
  <si>
    <t>Israel Barajas Lugo</t>
  </si>
  <si>
    <t>cj</t>
  </si>
  <si>
    <t>Boligrafos  punta diamante tinta color azul</t>
  </si>
  <si>
    <t>Boligrafos  punta diamante tinta color negro</t>
  </si>
  <si>
    <t>Clip Galvanizado del No. 2</t>
  </si>
  <si>
    <t>Clip de Presión sujeta documentos de 32 MM</t>
  </si>
  <si>
    <t>Clip de Presión sujeta documentos de 19mm</t>
  </si>
  <si>
    <t>Folde  oficio</t>
  </si>
  <si>
    <t>Lapíz de Gráfito del No. 2</t>
  </si>
  <si>
    <t>Marcador Marca Textos color amarillo</t>
  </si>
  <si>
    <t>Bolografo punta diamante  tinta color azul</t>
  </si>
  <si>
    <t>Bolografo punta diamante  tinta color  negro</t>
  </si>
  <si>
    <t xml:space="preserve">borrador  tipo escolar </t>
  </si>
  <si>
    <t>Caja para archivo cartón reforzado  tamaño oficio</t>
  </si>
  <si>
    <t>Cartulina Foambord de .80 x 1 mt color negra</t>
  </si>
  <si>
    <t>paq</t>
  </si>
  <si>
    <t>Folder carta  color amarillo paq con 100 pz</t>
  </si>
  <si>
    <t>Lapíz de gráfito  de 21 grms</t>
  </si>
  <si>
    <t>lapiz adhesivo de 21 grms</t>
  </si>
  <si>
    <t>resaltador amarillo</t>
  </si>
  <si>
    <t>clip standard no. 2</t>
  </si>
  <si>
    <t>boligrafo punto mediano bic diamante</t>
  </si>
  <si>
    <t>lapiz de gráfito No. 2</t>
  </si>
  <si>
    <t>Corrector tipo pluma  de 8ml</t>
  </si>
  <si>
    <t>para archivo tamaño oficio</t>
  </si>
  <si>
    <t>Portaminas o lapicero .05mm</t>
  </si>
  <si>
    <t xml:space="preserve">Cartulina Foambord de .80 x 1 mt </t>
  </si>
  <si>
    <t>protector de hojas de plastico</t>
  </si>
  <si>
    <t xml:space="preserve">Borrador tipo lapiz </t>
  </si>
  <si>
    <t>boligrafo punto mediano bic diamante azul</t>
  </si>
  <si>
    <t>boligrafo punto mediano bic diamante negro</t>
  </si>
  <si>
    <t>Lapiz adhesivo PRITT</t>
  </si>
  <si>
    <t>Cintilla Adhesiva gruesa</t>
  </si>
  <si>
    <t xml:space="preserve">Folder carta  color amarillo </t>
  </si>
  <si>
    <t>Cartulina Foambord color blanco</t>
  </si>
  <si>
    <t>Abrillantador limpiador aroma naranja 378 ml</t>
  </si>
  <si>
    <t xml:space="preserve">Escoba </t>
  </si>
  <si>
    <t>Desengrasante liquido</t>
  </si>
  <si>
    <t xml:space="preserve">Café de grano </t>
  </si>
  <si>
    <t>Bolsa de café para cafetera medida 1 kk</t>
  </si>
  <si>
    <t>Café de grano planchuela con caracolillo</t>
  </si>
  <si>
    <t>Café Moka,SA de CV</t>
  </si>
  <si>
    <t>Sanchez Gastelum Cleopatra</t>
  </si>
  <si>
    <t>mayor a $12,500.00</t>
  </si>
  <si>
    <t>Silla Plegable tubular de acero cuadrado de 3/4"</t>
  </si>
  <si>
    <t>Tablón Plegable rectangular de 2.44x.76 cap 10 personas</t>
  </si>
  <si>
    <t>Gaudi Oficinas</t>
  </si>
  <si>
    <t>Servicios</t>
  </si>
  <si>
    <t>Instalación de Cortinas en diversas áreas de las Secretaría</t>
  </si>
  <si>
    <t>Rodríguez Cornish Ana Cecilia</t>
  </si>
  <si>
    <t>Toscano Rodriguez Letica M</t>
  </si>
  <si>
    <t>Servicio de Jardinería a la Dir Gral de Inf Carretera 4 niveles de Oficinas de 2000 Mts2</t>
  </si>
  <si>
    <t>Ferretería Industrial Arenas , SA de CV</t>
  </si>
  <si>
    <t>Máquina soldadora Mod TH-235/160</t>
  </si>
  <si>
    <t>Pinedo Valdez Esperanza</t>
  </si>
  <si>
    <t>Servicio Postal a la CD de México</t>
  </si>
  <si>
    <t>Capacitación Especializada/ Curso Formación de Grupos de Trabajo</t>
  </si>
  <si>
    <t>10 % RET ISR</t>
  </si>
  <si>
    <t>Gutierrez de la Cruz Juan Carlos</t>
  </si>
  <si>
    <t xml:space="preserve">Empaque de Vinil </t>
  </si>
  <si>
    <t>iva</t>
  </si>
  <si>
    <t>sub total</t>
  </si>
  <si>
    <t>Sánchez Abundis Daniel</t>
  </si>
  <si>
    <t>MIlLar</t>
  </si>
  <si>
    <t>Papel Bond de 90 Grms de 70 x 95 cms</t>
  </si>
  <si>
    <t>Papelera San Rafael de Léon , sa de cv</t>
  </si>
  <si>
    <t>Agua purificada de 20 lts</t>
  </si>
  <si>
    <t>Distribuidora Arca Continental, S de R. L de CV</t>
  </si>
  <si>
    <t>Grupo Inmoviliario Femac, SA de CV</t>
  </si>
  <si>
    <t>Folder Carta color beige</t>
  </si>
  <si>
    <t>Cinta Canela de 48x50 mm</t>
  </si>
  <si>
    <t>Cinta Adhesiva Celofan de 24 x 65 mm</t>
  </si>
  <si>
    <t>Minicubo post-it color pastel de 3x3</t>
  </si>
  <si>
    <t>Boligrafo diamante tinta color azul</t>
  </si>
  <si>
    <t>Boligrafo diamante tinta color negro</t>
  </si>
  <si>
    <t>Borrador W/20</t>
  </si>
  <si>
    <t>Cinta Masking tape de 24mmx50 mts</t>
  </si>
  <si>
    <t xml:space="preserve">Clip del No 2 </t>
  </si>
  <si>
    <t>Sujetador de papel de 32mm c /12 pzas</t>
  </si>
  <si>
    <t>Sujetador de papel de 19mm c /12 pzas</t>
  </si>
  <si>
    <t>Libreta de taquigrafía de 50 hojas</t>
  </si>
  <si>
    <t>Cuaderno Profesional de raya 100 hojas</t>
  </si>
  <si>
    <t>Folder oficio color beige</t>
  </si>
  <si>
    <t>Grapa Estándar c/5000 pzas</t>
  </si>
  <si>
    <t>Indice separador t/c c/15 pzas</t>
  </si>
  <si>
    <t>Lápiz gráfito 2</t>
  </si>
  <si>
    <t xml:space="preserve">Marcador permanente color negro </t>
  </si>
  <si>
    <t>Lapiz Adhesivo de 36 Grms</t>
  </si>
  <si>
    <t>Pistola de Impacto herramienta de fijación</t>
  </si>
  <si>
    <t>Soluciones en Materiales Livianos, SA de CV</t>
  </si>
  <si>
    <t>Banco Tapizado en Vinil color café</t>
  </si>
  <si>
    <t>Hernández Gama Miguel Ángel</t>
  </si>
  <si>
    <t>Suscripción a Periodicos y revistas (Mural)</t>
  </si>
  <si>
    <t>Frasco</t>
  </si>
  <si>
    <t>Café soluble de 200 grms</t>
  </si>
  <si>
    <t>Sustituto de Crema cofeemate</t>
  </si>
  <si>
    <t>Tuerca Unión para hidrolavadora</t>
  </si>
  <si>
    <t>Automotriz Zertuche, SA de CV</t>
  </si>
  <si>
    <t xml:space="preserve">Cubeta </t>
  </si>
  <si>
    <t>Compuesto Redimix para tablaroca</t>
  </si>
  <si>
    <t>Materiales Livianos Coss y León, SA de CV</t>
  </si>
  <si>
    <t>Pintura Vinilica de 4 lts</t>
  </si>
  <si>
    <t>Catellanos León Antonio</t>
  </si>
  <si>
    <t>Recopilador de 3 argollos de 2" t/c</t>
  </si>
  <si>
    <t>Recopilador  de 3 argollas color blanco de 1"</t>
  </si>
  <si>
    <t>Recopilador  de 3 argollas color blanco de 3"</t>
  </si>
  <si>
    <t>Campos Arcos Elizabeth del Carmen</t>
  </si>
  <si>
    <t xml:space="preserve">Publicación de Convocatoria en el DOF </t>
  </si>
  <si>
    <t>Trapeador de 750 grms</t>
  </si>
  <si>
    <t xml:space="preserve">Guantes latex </t>
  </si>
  <si>
    <t>Guantes latex  No. 7</t>
  </si>
  <si>
    <t xml:space="preserve">Pastilla desodorante para wc </t>
  </si>
  <si>
    <t>Servicio Postal diversos paquetes</t>
  </si>
  <si>
    <t>Suscripción a Periodicos y revistas (El Informador)</t>
  </si>
  <si>
    <t>Unión Editorialista, SA de CV</t>
  </si>
  <si>
    <t>Suscripción al Periodico " La Jornada".</t>
  </si>
  <si>
    <t>Editora de Medios de Michoacán, SA de CV</t>
  </si>
  <si>
    <t>Capacitación Especializada (Curso Estilo de Liderazgo)</t>
  </si>
  <si>
    <t>Pilas Batería Alcalina de 1.5 V</t>
  </si>
  <si>
    <t>Electorios, SA de CV</t>
  </si>
  <si>
    <t>mts</t>
  </si>
  <si>
    <t>Cable Acero 1/16 x mt</t>
  </si>
  <si>
    <t>Tecnoinstalaciones, sa de cv</t>
  </si>
  <si>
    <t>Tres Servicios postales diversos lugares</t>
  </si>
  <si>
    <t>servicios</t>
  </si>
  <si>
    <t>Reparación de máquina de escribir</t>
  </si>
  <si>
    <t>Martínez Alonso José Luis</t>
  </si>
  <si>
    <t>Lt</t>
  </si>
  <si>
    <t>Jabón gel  liquido para manos</t>
  </si>
  <si>
    <t>Bolsa</t>
  </si>
  <si>
    <t>Detergente en polvo multiusos</t>
  </si>
  <si>
    <t>Sánchez Gastelum Cleopatra</t>
  </si>
  <si>
    <t xml:space="preserve">Gas LP </t>
  </si>
  <si>
    <t>Rollo</t>
  </si>
  <si>
    <t>Papel Fotográfico Ptrat Kron Pro ms2</t>
  </si>
  <si>
    <t>Abastecedora Lumen, sa de cv</t>
  </si>
  <si>
    <t>pzas</t>
  </si>
  <si>
    <t>Personificadores acrilicos grande de 37.5 x 11 cms</t>
  </si>
  <si>
    <t>Ofice depot de México, Sa de CV.</t>
  </si>
  <si>
    <t>Inodoro completo</t>
  </si>
  <si>
    <t>Zapo conico para tanque bajo</t>
  </si>
  <si>
    <t>Sellador de juntas cartucho de silicon 280 ml</t>
  </si>
  <si>
    <t>Ferreaceros y Materiales de Guadalajara, SA de CV</t>
  </si>
  <si>
    <t>Valvula de cierre 1 " con flotador de metal para algiber</t>
  </si>
  <si>
    <t>Zona Ferretera, SA de CV</t>
  </si>
  <si>
    <t>Mingitorio Completo con accesorios</t>
  </si>
  <si>
    <t>Lavamanos color blanco con accesorios</t>
  </si>
  <si>
    <t>Ferreteria Industrial Arenas</t>
  </si>
  <si>
    <t>Sillas Secretariales base de estrella</t>
  </si>
  <si>
    <t>Tecno presentaciones Cora, SA de CV</t>
  </si>
  <si>
    <t>Agua Purificada</t>
  </si>
  <si>
    <t>Electropura, S de RL de  CV</t>
  </si>
  <si>
    <t>Super Gas de los Altos, SA de CV</t>
  </si>
  <si>
    <t>Distribuidora Arca Continental S de RL de CV</t>
  </si>
  <si>
    <t>Equipo de Aire Acondicionado</t>
  </si>
  <si>
    <t>Guerrero García Ricardo</t>
  </si>
  <si>
    <t>Papel Higienico Jumbo doble  Hoja de 500 mts x 9 cms c/ 6 bobinas</t>
  </si>
  <si>
    <t xml:space="preserve">Toalla para manos, hoja sencilla </t>
  </si>
  <si>
    <t>Central Pacific Paper, SA de CV</t>
  </si>
  <si>
    <t>Personificadores de acrilico grande de 37.5 x 11cms</t>
  </si>
  <si>
    <t>Ofice Depot, SA de CV</t>
  </si>
  <si>
    <t>Ancla con clavo de 1" caja c/100 pzas</t>
  </si>
  <si>
    <t>Canal de Amarre (Canaleta de carga )</t>
  </si>
  <si>
    <t>servicio</t>
  </si>
  <si>
    <t>Reparación de Horno de microondas</t>
  </si>
  <si>
    <t>Herrera Martinez Rey Enrique</t>
  </si>
  <si>
    <t>Sello de caja con fechador(diversos impresos)</t>
  </si>
  <si>
    <t>Importadora Internacional de Sellos, SA de CV</t>
  </si>
  <si>
    <t>Café, Té, Azucar, Sustituto de crema</t>
  </si>
  <si>
    <t>Tienda Soriana, SA de CV</t>
  </si>
  <si>
    <t>convertidor ide</t>
  </si>
  <si>
    <t>Betería recargable radio portatil</t>
  </si>
  <si>
    <t>Cable electrico para instalación</t>
  </si>
  <si>
    <t>Tapa de una ventana para apagador</t>
  </si>
  <si>
    <t>Tapa de 2 ventanas para apagador</t>
  </si>
  <si>
    <t>Foco Ahorrador de 120 v</t>
  </si>
  <si>
    <t>Carr</t>
  </si>
  <si>
    <t>Carrete de Hilo hilaza para cocer expediente</t>
  </si>
  <si>
    <t>Ferreaceros y Materiales, SA de CV</t>
  </si>
  <si>
    <t>Guía Acerada de 60 mts</t>
  </si>
  <si>
    <t>bolsas</t>
  </si>
  <si>
    <t>Cintillo largo de plastico surtek</t>
  </si>
  <si>
    <t>Mayoreo Ferretera Atlas, SA de CV</t>
  </si>
  <si>
    <t>Arca continental, SA de CV</t>
  </si>
  <si>
    <t>Cancelada</t>
  </si>
  <si>
    <t>Chalupa para registro electronico</t>
  </si>
  <si>
    <t>Tapa para registro electrico rectangular de 1/2"</t>
  </si>
  <si>
    <t>Ferretería Idustrial Arenas,</t>
  </si>
  <si>
    <t>Electopura S de RL de CV</t>
  </si>
  <si>
    <t>Actualización Software(Nomipaq)</t>
  </si>
  <si>
    <t>Carrillo Camarena Juan Carlos</t>
  </si>
  <si>
    <t>Caja metalica para llaves (administrador)</t>
  </si>
  <si>
    <t>Alse Mexicana, SA de CV</t>
  </si>
  <si>
    <t>Cj</t>
  </si>
  <si>
    <t>Grupo Inmobiliario Femac, SA de CV</t>
  </si>
  <si>
    <t>Distribuidora Arca Continental, SA de CV</t>
  </si>
  <si>
    <t>Silla Infantil de 3/4"</t>
  </si>
  <si>
    <t>Siena muebles, SA de CV</t>
  </si>
  <si>
    <t xml:space="preserve">Hoja de tablaroca (panel de yeso rey 1.22x 2.44 </t>
  </si>
  <si>
    <t>Poste metálico galvanizado</t>
  </si>
  <si>
    <t xml:space="preserve">Canal de Amarre </t>
  </si>
  <si>
    <t>Angulo de amarre</t>
  </si>
  <si>
    <t>serv</t>
  </si>
  <si>
    <t>Acarreo de materiales</t>
  </si>
  <si>
    <t>Empaques diversos</t>
  </si>
  <si>
    <t>Servicios de Refacciones el Fluxometro, SA de CV</t>
  </si>
  <si>
    <t>n/a</t>
  </si>
  <si>
    <t>div</t>
  </si>
  <si>
    <t>Artículo de cafetería para diversas áreas de la dependencia</t>
  </si>
  <si>
    <t>Abarrotes Abeja, SA de CV</t>
  </si>
  <si>
    <t>Electropura S de RL de CV</t>
  </si>
  <si>
    <t>Kit de desarmadores/30 puntas</t>
  </si>
  <si>
    <t>Navaja Multiusos 41 funciones</t>
  </si>
  <si>
    <t>Cincho sujeta cables</t>
  </si>
  <si>
    <t>Cargador de bateria para laptop</t>
  </si>
  <si>
    <t>Ferreaceros y materiales de Guadalajara, SA de CV</t>
  </si>
  <si>
    <t>Capacitación Especializado (trabajo en équipo)</t>
  </si>
  <si>
    <t xml:space="preserve">Pinzas de micro corte </t>
  </si>
  <si>
    <t>Cable de HDMI Elite</t>
  </si>
  <si>
    <t>Crema Lubricantes para impresora</t>
  </si>
  <si>
    <t>Gectech, SA de CV</t>
  </si>
  <si>
    <t>Papel Bond Tamaño Carta de 75g</t>
  </si>
  <si>
    <t>Sandoval Rios Pablo</t>
  </si>
  <si>
    <t>Papel Bond, Tamaño oficio</t>
  </si>
  <si>
    <t>Perforadora metélica de 8cms</t>
  </si>
  <si>
    <t>Recopilador de vinil t/c de 2"</t>
  </si>
  <si>
    <t>Servicio Postal</t>
  </si>
  <si>
    <t>cancelada</t>
  </si>
  <si>
    <t>Sobre bolsa amarillo tamaño jumbo</t>
  </si>
  <si>
    <t>Caja para archivo tamaño oficio cartón reforzado</t>
  </si>
  <si>
    <t>Impresión en tabloide de papel cuche laminado</t>
  </si>
  <si>
    <t>Franco Hernández Oscar Yancari</t>
  </si>
  <si>
    <t>Rollo de papele para ploter bond 90 cms</t>
  </si>
  <si>
    <t>Rollo de papele para ploter bond 40 cms</t>
  </si>
  <si>
    <t>Gectech de México, sa de cv</t>
  </si>
  <si>
    <t>Tinta para duplicación modelo r-z390 color negro</t>
  </si>
  <si>
    <t>Sistema Contino, SA de CV</t>
  </si>
  <si>
    <t>ser</t>
  </si>
  <si>
    <t>Mantenimiento de elevadores /cambio de transformador/</t>
  </si>
  <si>
    <t>Curiel Peña Alejandrina</t>
  </si>
  <si>
    <t>029-06-2015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</si>
</sst>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43" fontId="0" fillId="0" borderId="1" xfId="1" applyFont="1" applyBorder="1" applyAlignment="1">
      <alignment vertical="center"/>
    </xf>
    <xf numFmtId="43" fontId="0" fillId="0" borderId="1" xfId="0" applyNumberFormat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0" fillId="0" borderId="1" xfId="0" applyFill="1" applyBorder="1"/>
    <xf numFmtId="43" fontId="0" fillId="0" borderId="1" xfId="1" applyFont="1" applyFill="1" applyBorder="1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1" xfId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3" fontId="2" fillId="2" borderId="3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 wrapText="1"/>
    </xf>
    <xf numFmtId="43" fontId="2" fillId="2" borderId="9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35"/>
  <sheetViews>
    <sheetView tabSelected="1" workbookViewId="0">
      <pane ySplit="4" topLeftCell="A6" activePane="bottomLeft" state="frozen"/>
      <selection pane="bottomLeft" activeCell="C222" sqref="C222"/>
    </sheetView>
  </sheetViews>
  <sheetFormatPr baseColWidth="10" defaultRowHeight="15" x14ac:dyDescent="0.25"/>
  <cols>
    <col min="3" max="3" width="10.7109375" style="5" bestFit="1" customWidth="1"/>
    <col min="4" max="4" width="18.28515625" style="5" bestFit="1" customWidth="1"/>
    <col min="5" max="5" width="10.5703125" style="5" bestFit="1" customWidth="1"/>
    <col min="6" max="6" width="19.28515625" style="5" bestFit="1" customWidth="1"/>
    <col min="7" max="7" width="48.42578125" bestFit="1" customWidth="1"/>
    <col min="8" max="8" width="17.5703125" style="2" bestFit="1" customWidth="1"/>
    <col min="9" max="9" width="11.85546875" style="13" bestFit="1" customWidth="1"/>
    <col min="10" max="11" width="11.85546875" style="1" hidden="1" customWidth="1"/>
    <col min="12" max="12" width="11.85546875" style="1" customWidth="1"/>
    <col min="13" max="13" width="17.42578125" style="2" bestFit="1" customWidth="1"/>
    <col min="14" max="14" width="27" style="20" bestFit="1" customWidth="1"/>
  </cols>
  <sheetData>
    <row r="2" spans="3:14" ht="15.75" thickBot="1" x14ac:dyDescent="0.3"/>
    <row r="3" spans="3:14" x14ac:dyDescent="0.25">
      <c r="C3" s="41" t="s">
        <v>0</v>
      </c>
      <c r="D3" s="43" t="s">
        <v>1</v>
      </c>
      <c r="E3" s="39" t="s">
        <v>2</v>
      </c>
      <c r="F3" s="39" t="s">
        <v>3</v>
      </c>
      <c r="G3" s="39" t="s">
        <v>4</v>
      </c>
      <c r="H3" s="39" t="s">
        <v>5</v>
      </c>
      <c r="I3" s="50" t="s">
        <v>6</v>
      </c>
      <c r="J3" s="39" t="s">
        <v>112</v>
      </c>
      <c r="K3" s="39" t="s">
        <v>111</v>
      </c>
      <c r="L3" s="39" t="s">
        <v>108</v>
      </c>
      <c r="M3" s="48" t="s">
        <v>7</v>
      </c>
      <c r="N3" s="46" t="s">
        <v>8</v>
      </c>
    </row>
    <row r="4" spans="3:14" x14ac:dyDescent="0.25">
      <c r="C4" s="42"/>
      <c r="D4" s="44"/>
      <c r="E4" s="45"/>
      <c r="F4" s="45"/>
      <c r="G4" s="45"/>
      <c r="H4" s="45"/>
      <c r="I4" s="51"/>
      <c r="J4" s="40"/>
      <c r="K4" s="40"/>
      <c r="L4" s="40"/>
      <c r="M4" s="49"/>
      <c r="N4" s="47"/>
    </row>
    <row r="5" spans="3:14" x14ac:dyDescent="0.25">
      <c r="C5" s="17">
        <v>42107</v>
      </c>
      <c r="D5" s="6">
        <v>45</v>
      </c>
      <c r="E5" s="6">
        <v>20</v>
      </c>
      <c r="F5" s="6" t="s">
        <v>10</v>
      </c>
      <c r="G5" s="4" t="s">
        <v>11</v>
      </c>
      <c r="H5" s="3">
        <v>23</v>
      </c>
      <c r="I5" s="10">
        <v>0</v>
      </c>
      <c r="J5" s="4"/>
      <c r="K5" s="4"/>
      <c r="L5" s="4"/>
      <c r="M5" s="8">
        <v>46</v>
      </c>
      <c r="N5" s="21" t="s">
        <v>12</v>
      </c>
    </row>
    <row r="6" spans="3:14" x14ac:dyDescent="0.25">
      <c r="C6" s="38">
        <v>42107</v>
      </c>
      <c r="D6" s="35">
        <v>46</v>
      </c>
      <c r="E6" s="6">
        <v>4</v>
      </c>
      <c r="F6" s="6" t="s">
        <v>10</v>
      </c>
      <c r="G6" s="4" t="s">
        <v>18</v>
      </c>
      <c r="H6" s="3">
        <v>45.8</v>
      </c>
      <c r="I6" s="10">
        <v>0</v>
      </c>
      <c r="J6" s="10">
        <f t="shared" ref="J6:J24" si="0">+H6*E6</f>
        <v>183.2</v>
      </c>
      <c r="K6" s="10">
        <f>+J6*0.16</f>
        <v>29.311999999999998</v>
      </c>
      <c r="L6" s="10"/>
      <c r="M6" s="8">
        <f t="shared" ref="M6:M17" si="1">+J6+K6</f>
        <v>212.512</v>
      </c>
      <c r="N6" s="34" t="s">
        <v>28</v>
      </c>
    </row>
    <row r="7" spans="3:14" s="1" customFormat="1" x14ac:dyDescent="0.25">
      <c r="C7" s="38"/>
      <c r="D7" s="35"/>
      <c r="E7" s="6">
        <v>4</v>
      </c>
      <c r="F7" s="6" t="s">
        <v>13</v>
      </c>
      <c r="G7" s="4" t="s">
        <v>19</v>
      </c>
      <c r="H7" s="3">
        <v>20</v>
      </c>
      <c r="I7" s="10">
        <v>0</v>
      </c>
      <c r="J7" s="10">
        <f t="shared" si="0"/>
        <v>80</v>
      </c>
      <c r="K7" s="10">
        <f>+J7*0.16</f>
        <v>12.8</v>
      </c>
      <c r="L7" s="10"/>
      <c r="M7" s="8">
        <f t="shared" si="1"/>
        <v>92.8</v>
      </c>
      <c r="N7" s="34"/>
    </row>
    <row r="8" spans="3:14" s="1" customFormat="1" x14ac:dyDescent="0.25">
      <c r="C8" s="38"/>
      <c r="D8" s="35"/>
      <c r="E8" s="6">
        <v>10</v>
      </c>
      <c r="F8" s="6" t="s">
        <v>14</v>
      </c>
      <c r="G8" s="4" t="s">
        <v>20</v>
      </c>
      <c r="H8" s="3">
        <v>28</v>
      </c>
      <c r="I8" s="10">
        <v>0</v>
      </c>
      <c r="J8" s="10">
        <f t="shared" si="0"/>
        <v>280</v>
      </c>
      <c r="K8" s="10">
        <f>+J8*0.16</f>
        <v>44.800000000000004</v>
      </c>
      <c r="L8" s="10"/>
      <c r="M8" s="8">
        <f t="shared" si="1"/>
        <v>324.8</v>
      </c>
      <c r="N8" s="34"/>
    </row>
    <row r="9" spans="3:14" s="1" customFormat="1" x14ac:dyDescent="0.25">
      <c r="C9" s="38"/>
      <c r="D9" s="35"/>
      <c r="E9" s="6">
        <v>5</v>
      </c>
      <c r="F9" s="6" t="s">
        <v>14</v>
      </c>
      <c r="G9" s="4" t="s">
        <v>21</v>
      </c>
      <c r="H9" s="3">
        <v>28</v>
      </c>
      <c r="I9" s="10">
        <v>0</v>
      </c>
      <c r="J9" s="10">
        <f t="shared" si="0"/>
        <v>140</v>
      </c>
      <c r="K9" s="10">
        <f t="shared" ref="K9:K15" si="2">+J9*0.16</f>
        <v>22.400000000000002</v>
      </c>
      <c r="L9" s="10"/>
      <c r="M9" s="8">
        <f t="shared" si="1"/>
        <v>162.4</v>
      </c>
      <c r="N9" s="34"/>
    </row>
    <row r="10" spans="3:14" s="1" customFormat="1" x14ac:dyDescent="0.25">
      <c r="C10" s="38"/>
      <c r="D10" s="35"/>
      <c r="E10" s="6">
        <v>4</v>
      </c>
      <c r="F10" s="6" t="s">
        <v>15</v>
      </c>
      <c r="G10" s="4" t="s">
        <v>22</v>
      </c>
      <c r="H10" s="3">
        <v>45.8</v>
      </c>
      <c r="I10" s="10">
        <v>0</v>
      </c>
      <c r="J10" s="10">
        <f t="shared" si="0"/>
        <v>183.2</v>
      </c>
      <c r="K10" s="10">
        <f t="shared" si="2"/>
        <v>29.311999999999998</v>
      </c>
      <c r="L10" s="10"/>
      <c r="M10" s="8">
        <f t="shared" si="1"/>
        <v>212.512</v>
      </c>
      <c r="N10" s="34"/>
    </row>
    <row r="11" spans="3:14" s="1" customFormat="1" ht="53.25" customHeight="1" x14ac:dyDescent="0.25">
      <c r="C11" s="38"/>
      <c r="D11" s="35"/>
      <c r="E11" s="6">
        <v>2</v>
      </c>
      <c r="F11" s="6" t="s">
        <v>16</v>
      </c>
      <c r="G11" s="7" t="s">
        <v>23</v>
      </c>
      <c r="H11" s="6">
        <v>364.7</v>
      </c>
      <c r="I11" s="11"/>
      <c r="J11" s="11">
        <f t="shared" si="0"/>
        <v>729.4</v>
      </c>
      <c r="K11" s="10">
        <f t="shared" si="2"/>
        <v>116.70399999999999</v>
      </c>
      <c r="L11" s="10"/>
      <c r="M11" s="9">
        <f t="shared" si="1"/>
        <v>846.10399999999993</v>
      </c>
      <c r="N11" s="34"/>
    </row>
    <row r="12" spans="3:14" s="1" customFormat="1" ht="52.5" customHeight="1" x14ac:dyDescent="0.25">
      <c r="C12" s="38"/>
      <c r="D12" s="35"/>
      <c r="E12" s="6">
        <v>2</v>
      </c>
      <c r="F12" s="6" t="s">
        <v>16</v>
      </c>
      <c r="G12" s="7" t="s">
        <v>24</v>
      </c>
      <c r="H12" s="6">
        <v>294.5</v>
      </c>
      <c r="I12" s="11"/>
      <c r="J12" s="11">
        <f t="shared" si="0"/>
        <v>589</v>
      </c>
      <c r="K12" s="10">
        <f t="shared" si="2"/>
        <v>94.24</v>
      </c>
      <c r="L12" s="10"/>
      <c r="M12" s="9">
        <f t="shared" si="1"/>
        <v>683.24</v>
      </c>
      <c r="N12" s="34"/>
    </row>
    <row r="13" spans="3:14" s="1" customFormat="1" x14ac:dyDescent="0.25">
      <c r="C13" s="38"/>
      <c r="D13" s="35"/>
      <c r="E13" s="6">
        <v>60</v>
      </c>
      <c r="F13" s="6" t="s">
        <v>15</v>
      </c>
      <c r="G13" s="4" t="s">
        <v>25</v>
      </c>
      <c r="H13" s="3">
        <v>16</v>
      </c>
      <c r="I13" s="10"/>
      <c r="J13" s="10">
        <f t="shared" si="0"/>
        <v>960</v>
      </c>
      <c r="K13" s="10">
        <f t="shared" si="2"/>
        <v>153.6</v>
      </c>
      <c r="L13" s="10"/>
      <c r="M13" s="8">
        <f t="shared" si="1"/>
        <v>1113.5999999999999</v>
      </c>
      <c r="N13" s="34"/>
    </row>
    <row r="14" spans="3:14" s="1" customFormat="1" x14ac:dyDescent="0.25">
      <c r="C14" s="38"/>
      <c r="D14" s="35"/>
      <c r="E14" s="6">
        <v>35</v>
      </c>
      <c r="F14" s="6" t="s">
        <v>10</v>
      </c>
      <c r="G14" s="4" t="s">
        <v>26</v>
      </c>
      <c r="H14" s="3">
        <v>46</v>
      </c>
      <c r="I14" s="10"/>
      <c r="J14" s="10">
        <f t="shared" si="0"/>
        <v>1610</v>
      </c>
      <c r="K14" s="10">
        <f t="shared" si="2"/>
        <v>257.60000000000002</v>
      </c>
      <c r="L14" s="10"/>
      <c r="M14" s="8">
        <f t="shared" si="1"/>
        <v>1867.6</v>
      </c>
      <c r="N14" s="34"/>
    </row>
    <row r="15" spans="3:14" s="1" customFormat="1" x14ac:dyDescent="0.25">
      <c r="C15" s="38"/>
      <c r="D15" s="35"/>
      <c r="E15" s="6">
        <v>2</v>
      </c>
      <c r="F15" s="6" t="s">
        <v>17</v>
      </c>
      <c r="G15" s="4" t="s">
        <v>27</v>
      </c>
      <c r="H15" s="3">
        <v>379</v>
      </c>
      <c r="I15" s="10"/>
      <c r="J15" s="10">
        <f t="shared" si="0"/>
        <v>758</v>
      </c>
      <c r="K15" s="10">
        <f t="shared" si="2"/>
        <v>121.28</v>
      </c>
      <c r="L15" s="10"/>
      <c r="M15" s="8">
        <f t="shared" si="1"/>
        <v>879.28</v>
      </c>
      <c r="N15" s="34"/>
    </row>
    <row r="16" spans="3:14" s="1" customFormat="1" x14ac:dyDescent="0.25">
      <c r="C16" s="17">
        <v>42107</v>
      </c>
      <c r="D16" s="6">
        <v>47</v>
      </c>
      <c r="E16" s="6">
        <v>1</v>
      </c>
      <c r="F16" s="6" t="s">
        <v>10</v>
      </c>
      <c r="G16" s="4" t="s">
        <v>11</v>
      </c>
      <c r="H16" s="3">
        <v>23</v>
      </c>
      <c r="I16" s="10">
        <v>0</v>
      </c>
      <c r="J16" s="4">
        <f t="shared" si="0"/>
        <v>23</v>
      </c>
      <c r="K16" s="4">
        <v>0</v>
      </c>
      <c r="L16" s="4"/>
      <c r="M16" s="8">
        <f t="shared" si="1"/>
        <v>23</v>
      </c>
      <c r="N16" s="21" t="s">
        <v>12</v>
      </c>
    </row>
    <row r="17" spans="3:14" s="1" customFormat="1" x14ac:dyDescent="0.25">
      <c r="C17" s="17">
        <v>42107</v>
      </c>
      <c r="D17" s="6">
        <v>48</v>
      </c>
      <c r="E17" s="6">
        <v>2</v>
      </c>
      <c r="F17" s="6" t="s">
        <v>10</v>
      </c>
      <c r="G17" s="4" t="s">
        <v>11</v>
      </c>
      <c r="H17" s="3">
        <v>23</v>
      </c>
      <c r="I17" s="10"/>
      <c r="J17" s="4">
        <f t="shared" si="0"/>
        <v>46</v>
      </c>
      <c r="K17" s="4">
        <v>0</v>
      </c>
      <c r="L17" s="4"/>
      <c r="M17" s="3">
        <f t="shared" si="1"/>
        <v>46</v>
      </c>
      <c r="N17" s="21" t="s">
        <v>12</v>
      </c>
    </row>
    <row r="18" spans="3:14" s="1" customFormat="1" ht="30" x14ac:dyDescent="0.25">
      <c r="C18" s="17">
        <v>42107</v>
      </c>
      <c r="D18" s="6">
        <v>49</v>
      </c>
      <c r="E18" s="6">
        <v>1</v>
      </c>
      <c r="F18" s="6" t="s">
        <v>10</v>
      </c>
      <c r="G18" s="7" t="s">
        <v>11</v>
      </c>
      <c r="H18" s="3">
        <v>27</v>
      </c>
      <c r="I18" s="10"/>
      <c r="J18" s="4">
        <f t="shared" si="0"/>
        <v>27</v>
      </c>
      <c r="K18" s="4"/>
      <c r="L18" s="4"/>
      <c r="M18" s="3">
        <v>27</v>
      </c>
      <c r="N18" s="21" t="s">
        <v>29</v>
      </c>
    </row>
    <row r="19" spans="3:14" ht="30" x14ac:dyDescent="0.25">
      <c r="C19" s="17">
        <v>42107</v>
      </c>
      <c r="D19" s="6">
        <v>50</v>
      </c>
      <c r="E19" s="6">
        <v>71</v>
      </c>
      <c r="F19" s="6" t="s">
        <v>15</v>
      </c>
      <c r="G19" s="7" t="s">
        <v>30</v>
      </c>
      <c r="H19" s="8">
        <v>6.6897000000000002</v>
      </c>
      <c r="I19" s="10"/>
      <c r="J19" s="10">
        <f t="shared" si="0"/>
        <v>474.96870000000001</v>
      </c>
      <c r="K19" s="10">
        <f>+J19*0.16</f>
        <v>75.994992000000011</v>
      </c>
      <c r="L19" s="10"/>
      <c r="M19" s="8">
        <f t="shared" ref="M19:M27" si="3">+J19+K19</f>
        <v>550.96369200000004</v>
      </c>
      <c r="N19" s="21" t="s">
        <v>31</v>
      </c>
    </row>
    <row r="20" spans="3:14" x14ac:dyDescent="0.25">
      <c r="C20" s="17">
        <v>42109</v>
      </c>
      <c r="D20" s="6">
        <v>51</v>
      </c>
      <c r="E20" s="6">
        <v>1</v>
      </c>
      <c r="F20" s="6" t="s">
        <v>32</v>
      </c>
      <c r="G20" s="7" t="s">
        <v>33</v>
      </c>
      <c r="H20" s="8">
        <v>211.21</v>
      </c>
      <c r="I20" s="10"/>
      <c r="J20" s="4">
        <f t="shared" si="0"/>
        <v>211.21</v>
      </c>
      <c r="K20" s="10">
        <f>+J20*0.16</f>
        <v>33.793600000000005</v>
      </c>
      <c r="L20" s="10"/>
      <c r="M20" s="8">
        <f t="shared" si="3"/>
        <v>245.00360000000001</v>
      </c>
      <c r="N20" s="21" t="s">
        <v>34</v>
      </c>
    </row>
    <row r="21" spans="3:14" ht="45" x14ac:dyDescent="0.25">
      <c r="C21" s="17">
        <v>42109</v>
      </c>
      <c r="D21" s="6">
        <v>52</v>
      </c>
      <c r="E21" s="6">
        <v>1</v>
      </c>
      <c r="F21" s="6" t="s">
        <v>35</v>
      </c>
      <c r="G21" s="7" t="s">
        <v>36</v>
      </c>
      <c r="H21" s="8">
        <v>1828.02</v>
      </c>
      <c r="I21" s="10"/>
      <c r="J21" s="4">
        <f t="shared" si="0"/>
        <v>1828.02</v>
      </c>
      <c r="K21" s="10">
        <v>0</v>
      </c>
      <c r="L21" s="10"/>
      <c r="M21" s="8">
        <f t="shared" si="3"/>
        <v>1828.02</v>
      </c>
      <c r="N21" s="21" t="s">
        <v>37</v>
      </c>
    </row>
    <row r="22" spans="3:14" x14ac:dyDescent="0.25">
      <c r="C22" s="17">
        <v>42110</v>
      </c>
      <c r="D22" s="18">
        <v>53</v>
      </c>
      <c r="E22" s="6">
        <v>177</v>
      </c>
      <c r="F22" s="6" t="s">
        <v>15</v>
      </c>
      <c r="G22" s="7" t="s">
        <v>41</v>
      </c>
      <c r="H22" s="8">
        <v>6.6551</v>
      </c>
      <c r="I22" s="10"/>
      <c r="J22" s="10">
        <f t="shared" si="0"/>
        <v>1177.9527</v>
      </c>
      <c r="K22" s="10">
        <f t="shared" ref="K22:K27" si="4">+J22*0.16</f>
        <v>188.472432</v>
      </c>
      <c r="L22" s="10"/>
      <c r="M22" s="8">
        <f t="shared" si="3"/>
        <v>1366.4251320000001</v>
      </c>
      <c r="N22" s="21" t="s">
        <v>42</v>
      </c>
    </row>
    <row r="23" spans="3:14" ht="30" x14ac:dyDescent="0.25">
      <c r="C23" s="17">
        <v>42110</v>
      </c>
      <c r="D23" s="18">
        <v>54</v>
      </c>
      <c r="E23" s="6">
        <v>1</v>
      </c>
      <c r="F23" s="6" t="s">
        <v>38</v>
      </c>
      <c r="G23" s="7" t="s">
        <v>43</v>
      </c>
      <c r="H23" s="8">
        <v>9051.7199999999993</v>
      </c>
      <c r="I23" s="10"/>
      <c r="J23" s="10">
        <f t="shared" si="0"/>
        <v>9051.7199999999993</v>
      </c>
      <c r="K23" s="10">
        <f t="shared" si="4"/>
        <v>1448.2751999999998</v>
      </c>
      <c r="L23" s="10"/>
      <c r="M23" s="8">
        <f t="shared" si="3"/>
        <v>10499.995199999999</v>
      </c>
      <c r="N23" s="21" t="s">
        <v>44</v>
      </c>
    </row>
    <row r="24" spans="3:14" ht="30" x14ac:dyDescent="0.25">
      <c r="C24" s="17"/>
      <c r="D24" s="18">
        <v>55</v>
      </c>
      <c r="E24" s="6">
        <v>1</v>
      </c>
      <c r="F24" s="6" t="s">
        <v>38</v>
      </c>
      <c r="G24" s="7" t="s">
        <v>267</v>
      </c>
      <c r="H24" s="8">
        <v>9051.7199999999993</v>
      </c>
      <c r="I24" s="10"/>
      <c r="J24" s="10">
        <f t="shared" si="0"/>
        <v>9051.7199999999993</v>
      </c>
      <c r="K24" s="10">
        <f t="shared" si="4"/>
        <v>1448.2751999999998</v>
      </c>
      <c r="L24" s="10"/>
      <c r="M24" s="8">
        <f t="shared" si="3"/>
        <v>10499.995199999999</v>
      </c>
      <c r="N24" s="21" t="s">
        <v>44</v>
      </c>
    </row>
    <row r="25" spans="3:14" ht="30" x14ac:dyDescent="0.25">
      <c r="C25" s="17">
        <v>42110</v>
      </c>
      <c r="D25" s="18">
        <v>56</v>
      </c>
      <c r="E25" s="6">
        <v>1</v>
      </c>
      <c r="F25" s="6" t="s">
        <v>38</v>
      </c>
      <c r="G25" s="7" t="s">
        <v>45</v>
      </c>
      <c r="H25" s="8">
        <v>8600.86</v>
      </c>
      <c r="I25" s="10">
        <v>0</v>
      </c>
      <c r="J25" s="10">
        <f>+H25</f>
        <v>8600.86</v>
      </c>
      <c r="K25" s="10">
        <f t="shared" si="4"/>
        <v>1376.1376</v>
      </c>
      <c r="L25" s="10"/>
      <c r="M25" s="8">
        <f t="shared" si="3"/>
        <v>9976.9976000000006</v>
      </c>
      <c r="N25" s="21" t="s">
        <v>46</v>
      </c>
    </row>
    <row r="26" spans="3:14" x14ac:dyDescent="0.25">
      <c r="C26" s="17">
        <v>42110</v>
      </c>
      <c r="D26" s="6">
        <v>57</v>
      </c>
      <c r="E26" s="6">
        <v>1</v>
      </c>
      <c r="F26" s="6" t="s">
        <v>38</v>
      </c>
      <c r="G26" s="7" t="s">
        <v>39</v>
      </c>
      <c r="H26" s="8">
        <v>175</v>
      </c>
      <c r="I26" s="10">
        <v>0</v>
      </c>
      <c r="J26" s="10">
        <f>+H26*E26</f>
        <v>175</v>
      </c>
      <c r="K26" s="10">
        <f t="shared" si="4"/>
        <v>28</v>
      </c>
      <c r="L26" s="10"/>
      <c r="M26" s="8">
        <f t="shared" si="3"/>
        <v>203</v>
      </c>
      <c r="N26" s="21" t="s">
        <v>40</v>
      </c>
    </row>
    <row r="27" spans="3:14" x14ac:dyDescent="0.25">
      <c r="C27" s="17">
        <v>42110</v>
      </c>
      <c r="D27" s="6">
        <v>58</v>
      </c>
      <c r="E27" s="6">
        <v>1</v>
      </c>
      <c r="F27" s="6" t="s">
        <v>38</v>
      </c>
      <c r="G27" s="7" t="s">
        <v>47</v>
      </c>
      <c r="H27" s="8">
        <v>157.76</v>
      </c>
      <c r="I27" s="10">
        <v>0</v>
      </c>
      <c r="J27" s="10">
        <f>+H27</f>
        <v>157.76</v>
      </c>
      <c r="K27" s="10">
        <f t="shared" si="4"/>
        <v>25.241599999999998</v>
      </c>
      <c r="L27" s="10"/>
      <c r="M27" s="8">
        <f t="shared" si="3"/>
        <v>183.0016</v>
      </c>
      <c r="N27" s="21" t="s">
        <v>40</v>
      </c>
    </row>
    <row r="28" spans="3:14" ht="30" x14ac:dyDescent="0.25">
      <c r="C28" s="17">
        <v>42110</v>
      </c>
      <c r="D28" s="6">
        <v>59</v>
      </c>
      <c r="E28" s="6">
        <v>781</v>
      </c>
      <c r="F28" s="6" t="s">
        <v>10</v>
      </c>
      <c r="G28" s="7" t="s">
        <v>11</v>
      </c>
      <c r="H28" s="8">
        <v>28</v>
      </c>
      <c r="I28" s="10">
        <v>9372</v>
      </c>
      <c r="J28" s="10">
        <v>0</v>
      </c>
      <c r="K28" s="10">
        <f>+H28*E28</f>
        <v>21868</v>
      </c>
      <c r="L28" s="10"/>
      <c r="M28" s="8">
        <f>+H28*E28-I28</f>
        <v>12496</v>
      </c>
      <c r="N28" s="21" t="s">
        <v>48</v>
      </c>
    </row>
    <row r="29" spans="3:14" x14ac:dyDescent="0.25">
      <c r="C29" s="17"/>
      <c r="D29" s="6">
        <v>60</v>
      </c>
      <c r="E29" s="6"/>
      <c r="F29" s="6"/>
      <c r="G29" s="7" t="s">
        <v>49</v>
      </c>
      <c r="H29" s="8">
        <v>0</v>
      </c>
      <c r="I29" s="10">
        <v>0</v>
      </c>
      <c r="J29" s="10">
        <v>0</v>
      </c>
      <c r="K29" s="10">
        <v>0</v>
      </c>
      <c r="L29" s="10"/>
      <c r="M29" s="8">
        <v>0</v>
      </c>
      <c r="N29" s="22">
        <v>0</v>
      </c>
    </row>
    <row r="30" spans="3:14" x14ac:dyDescent="0.25">
      <c r="C30" s="38">
        <v>42110</v>
      </c>
      <c r="D30" s="35">
        <v>61</v>
      </c>
      <c r="E30" s="6">
        <v>5</v>
      </c>
      <c r="F30" s="6" t="s">
        <v>16</v>
      </c>
      <c r="G30" s="7" t="s">
        <v>50</v>
      </c>
      <c r="H30" s="8">
        <v>38</v>
      </c>
      <c r="I30" s="10">
        <v>0</v>
      </c>
      <c r="J30" s="10">
        <f t="shared" ref="J30:J65" si="5">+H30*E30</f>
        <v>190</v>
      </c>
      <c r="K30" s="10">
        <f t="shared" ref="K30:K65" si="6">+J30*0.16</f>
        <v>30.400000000000002</v>
      </c>
      <c r="L30" s="10"/>
      <c r="M30" s="8">
        <f t="shared" ref="M30:M70" si="7">+J30+K30</f>
        <v>220.4</v>
      </c>
      <c r="N30" s="34" t="s">
        <v>51</v>
      </c>
    </row>
    <row r="31" spans="3:14" x14ac:dyDescent="0.25">
      <c r="C31" s="38"/>
      <c r="D31" s="35"/>
      <c r="E31" s="6">
        <v>8</v>
      </c>
      <c r="F31" s="6" t="s">
        <v>16</v>
      </c>
      <c r="G31" s="7" t="s">
        <v>54</v>
      </c>
      <c r="H31" s="8">
        <v>60</v>
      </c>
      <c r="I31" s="10">
        <v>0</v>
      </c>
      <c r="J31" s="10">
        <f t="shared" si="5"/>
        <v>480</v>
      </c>
      <c r="K31" s="10">
        <f t="shared" si="6"/>
        <v>76.8</v>
      </c>
      <c r="L31" s="10"/>
      <c r="M31" s="8">
        <f t="shared" si="7"/>
        <v>556.79999999999995</v>
      </c>
      <c r="N31" s="34"/>
    </row>
    <row r="32" spans="3:14" x14ac:dyDescent="0.25">
      <c r="C32" s="38"/>
      <c r="D32" s="35"/>
      <c r="E32" s="6">
        <v>7</v>
      </c>
      <c r="F32" s="6" t="s">
        <v>16</v>
      </c>
      <c r="G32" s="4" t="s">
        <v>53</v>
      </c>
      <c r="H32" s="8">
        <v>60</v>
      </c>
      <c r="I32" s="10">
        <v>0</v>
      </c>
      <c r="J32" s="10">
        <f t="shared" si="5"/>
        <v>420</v>
      </c>
      <c r="K32" s="10">
        <f t="shared" si="6"/>
        <v>67.2</v>
      </c>
      <c r="L32" s="10"/>
      <c r="M32" s="8">
        <f t="shared" si="7"/>
        <v>487.2</v>
      </c>
      <c r="N32" s="34"/>
    </row>
    <row r="33" spans="3:14" x14ac:dyDescent="0.25">
      <c r="C33" s="38"/>
      <c r="D33" s="35"/>
      <c r="E33" s="6">
        <v>20</v>
      </c>
      <c r="F33" s="6" t="s">
        <v>10</v>
      </c>
      <c r="G33" s="4" t="s">
        <v>55</v>
      </c>
      <c r="H33" s="8">
        <v>14.6</v>
      </c>
      <c r="I33" s="10">
        <v>0</v>
      </c>
      <c r="J33" s="10">
        <f t="shared" si="5"/>
        <v>292</v>
      </c>
      <c r="K33" s="10">
        <f t="shared" si="6"/>
        <v>46.72</v>
      </c>
      <c r="L33" s="10"/>
      <c r="M33" s="8">
        <f t="shared" si="7"/>
        <v>338.72</v>
      </c>
      <c r="N33" s="34"/>
    </row>
    <row r="34" spans="3:14" x14ac:dyDescent="0.25">
      <c r="C34" s="38"/>
      <c r="D34" s="35"/>
      <c r="E34" s="6">
        <v>5</v>
      </c>
      <c r="F34" s="6" t="s">
        <v>16</v>
      </c>
      <c r="G34" s="4" t="s">
        <v>56</v>
      </c>
      <c r="H34" s="8">
        <v>26.5</v>
      </c>
      <c r="I34" s="10"/>
      <c r="J34" s="10">
        <f t="shared" si="5"/>
        <v>132.5</v>
      </c>
      <c r="K34" s="10">
        <f t="shared" si="6"/>
        <v>21.2</v>
      </c>
      <c r="L34" s="10"/>
      <c r="M34" s="8">
        <f t="shared" si="7"/>
        <v>153.69999999999999</v>
      </c>
      <c r="N34" s="34"/>
    </row>
    <row r="35" spans="3:14" x14ac:dyDescent="0.25">
      <c r="C35" s="38"/>
      <c r="D35" s="35"/>
      <c r="E35" s="6">
        <v>10</v>
      </c>
      <c r="F35" s="6" t="s">
        <v>16</v>
      </c>
      <c r="G35" s="4" t="s">
        <v>57</v>
      </c>
      <c r="H35" s="8">
        <v>13</v>
      </c>
      <c r="I35" s="10">
        <v>0</v>
      </c>
      <c r="J35" s="10">
        <f t="shared" si="5"/>
        <v>130</v>
      </c>
      <c r="K35" s="10">
        <f t="shared" si="6"/>
        <v>20.8</v>
      </c>
      <c r="L35" s="10"/>
      <c r="M35" s="8">
        <f t="shared" si="7"/>
        <v>150.80000000000001</v>
      </c>
      <c r="N35" s="34"/>
    </row>
    <row r="36" spans="3:14" x14ac:dyDescent="0.25">
      <c r="C36" s="38"/>
      <c r="D36" s="35"/>
      <c r="E36" s="6">
        <v>100</v>
      </c>
      <c r="F36" s="6" t="s">
        <v>10</v>
      </c>
      <c r="G36" s="4" t="s">
        <v>58</v>
      </c>
      <c r="H36" s="8">
        <v>1.27</v>
      </c>
      <c r="I36" s="10"/>
      <c r="J36" s="10">
        <f t="shared" si="5"/>
        <v>127</v>
      </c>
      <c r="K36" s="10">
        <f t="shared" si="6"/>
        <v>20.32</v>
      </c>
      <c r="L36" s="10"/>
      <c r="M36" s="8">
        <f t="shared" si="7"/>
        <v>147.32</v>
      </c>
      <c r="N36" s="34"/>
    </row>
    <row r="37" spans="3:14" x14ac:dyDescent="0.25">
      <c r="C37" s="38"/>
      <c r="D37" s="35"/>
      <c r="E37" s="6">
        <v>150</v>
      </c>
      <c r="F37" s="6" t="s">
        <v>10</v>
      </c>
      <c r="G37" s="4" t="s">
        <v>59</v>
      </c>
      <c r="H37" s="8">
        <v>4.5999999999999996</v>
      </c>
      <c r="I37" s="10"/>
      <c r="J37" s="10">
        <f t="shared" si="5"/>
        <v>690</v>
      </c>
      <c r="K37" s="10">
        <f t="shared" si="6"/>
        <v>110.4</v>
      </c>
      <c r="L37" s="10"/>
      <c r="M37" s="8">
        <f t="shared" si="7"/>
        <v>800.4</v>
      </c>
      <c r="N37" s="34"/>
    </row>
    <row r="38" spans="3:14" x14ac:dyDescent="0.25">
      <c r="C38" s="38"/>
      <c r="D38" s="35"/>
      <c r="E38" s="6">
        <v>50</v>
      </c>
      <c r="F38" s="6" t="s">
        <v>10</v>
      </c>
      <c r="G38" s="4" t="s">
        <v>60</v>
      </c>
      <c r="H38" s="8">
        <v>9.32</v>
      </c>
      <c r="I38" s="10"/>
      <c r="J38" s="10">
        <f t="shared" si="5"/>
        <v>466</v>
      </c>
      <c r="K38" s="10">
        <f t="shared" si="6"/>
        <v>74.56</v>
      </c>
      <c r="L38" s="10"/>
      <c r="M38" s="8">
        <f t="shared" si="7"/>
        <v>540.55999999999995</v>
      </c>
      <c r="N38" s="34"/>
    </row>
    <row r="39" spans="3:14" x14ac:dyDescent="0.25">
      <c r="C39" s="38"/>
      <c r="D39" s="35"/>
      <c r="E39" s="6">
        <v>50</v>
      </c>
      <c r="F39" s="6" t="s">
        <v>10</v>
      </c>
      <c r="G39" s="4" t="s">
        <v>61</v>
      </c>
      <c r="H39" s="8">
        <v>5</v>
      </c>
      <c r="I39" s="10"/>
      <c r="J39" s="10">
        <f t="shared" si="5"/>
        <v>250</v>
      </c>
      <c r="K39" s="10">
        <f t="shared" si="6"/>
        <v>40</v>
      </c>
      <c r="L39" s="10"/>
      <c r="M39" s="8">
        <f t="shared" si="7"/>
        <v>290</v>
      </c>
      <c r="N39" s="34"/>
    </row>
    <row r="40" spans="3:14" x14ac:dyDescent="0.25">
      <c r="C40" s="38"/>
      <c r="D40" s="35"/>
      <c r="E40" s="6">
        <v>40</v>
      </c>
      <c r="F40" s="6" t="s">
        <v>10</v>
      </c>
      <c r="G40" s="4" t="s">
        <v>62</v>
      </c>
      <c r="H40" s="8">
        <v>5</v>
      </c>
      <c r="I40" s="10"/>
      <c r="J40" s="10">
        <f t="shared" si="5"/>
        <v>200</v>
      </c>
      <c r="K40" s="10">
        <f t="shared" si="6"/>
        <v>32</v>
      </c>
      <c r="L40" s="10"/>
      <c r="M40" s="8">
        <f t="shared" si="7"/>
        <v>232</v>
      </c>
      <c r="N40" s="34"/>
    </row>
    <row r="41" spans="3:14" x14ac:dyDescent="0.25">
      <c r="C41" s="38"/>
      <c r="D41" s="35"/>
      <c r="E41" s="6">
        <v>5</v>
      </c>
      <c r="F41" s="6" t="s">
        <v>10</v>
      </c>
      <c r="G41" s="4" t="s">
        <v>63</v>
      </c>
      <c r="H41" s="8">
        <v>4.3</v>
      </c>
      <c r="I41" s="10"/>
      <c r="J41" s="10">
        <f t="shared" si="5"/>
        <v>21.5</v>
      </c>
      <c r="K41" s="10">
        <f t="shared" si="6"/>
        <v>3.44</v>
      </c>
      <c r="L41" s="10"/>
      <c r="M41" s="8">
        <f t="shared" si="7"/>
        <v>24.94</v>
      </c>
      <c r="N41" s="34"/>
    </row>
    <row r="42" spans="3:14" x14ac:dyDescent="0.25">
      <c r="C42" s="38"/>
      <c r="D42" s="35"/>
      <c r="E42" s="6">
        <v>10</v>
      </c>
      <c r="F42" s="6" t="s">
        <v>10</v>
      </c>
      <c r="G42" s="4" t="s">
        <v>64</v>
      </c>
      <c r="H42" s="8">
        <v>33.619999999999997</v>
      </c>
      <c r="I42" s="10"/>
      <c r="J42" s="10">
        <f t="shared" si="5"/>
        <v>336.2</v>
      </c>
      <c r="K42" s="10">
        <f t="shared" si="6"/>
        <v>53.792000000000002</v>
      </c>
      <c r="L42" s="10"/>
      <c r="M42" s="8">
        <f t="shared" si="7"/>
        <v>389.99199999999996</v>
      </c>
      <c r="N42" s="34"/>
    </row>
    <row r="43" spans="3:14" x14ac:dyDescent="0.25">
      <c r="C43" s="38"/>
      <c r="D43" s="35"/>
      <c r="E43" s="6">
        <v>5</v>
      </c>
      <c r="F43" s="6" t="s">
        <v>10</v>
      </c>
      <c r="G43" s="4" t="s">
        <v>65</v>
      </c>
      <c r="H43" s="8">
        <v>6.6</v>
      </c>
      <c r="I43" s="10"/>
      <c r="J43" s="10">
        <f t="shared" si="5"/>
        <v>33</v>
      </c>
      <c r="K43" s="10">
        <f t="shared" si="6"/>
        <v>5.28</v>
      </c>
      <c r="L43" s="10"/>
      <c r="M43" s="8">
        <f t="shared" si="7"/>
        <v>38.28</v>
      </c>
      <c r="N43" s="34"/>
    </row>
    <row r="44" spans="3:14" x14ac:dyDescent="0.25">
      <c r="C44" s="38"/>
      <c r="D44" s="35"/>
      <c r="E44" s="6">
        <v>3</v>
      </c>
      <c r="F44" s="6" t="s">
        <v>66</v>
      </c>
      <c r="G44" s="4" t="s">
        <v>67</v>
      </c>
      <c r="H44" s="8">
        <v>120</v>
      </c>
      <c r="I44" s="10"/>
      <c r="J44" s="10">
        <f t="shared" si="5"/>
        <v>360</v>
      </c>
      <c r="K44" s="10">
        <f t="shared" si="6"/>
        <v>57.6</v>
      </c>
      <c r="L44" s="10"/>
      <c r="M44" s="8">
        <f t="shared" si="7"/>
        <v>417.6</v>
      </c>
      <c r="N44" s="34"/>
    </row>
    <row r="45" spans="3:14" x14ac:dyDescent="0.25">
      <c r="C45" s="38"/>
      <c r="D45" s="35"/>
      <c r="E45" s="6">
        <v>4</v>
      </c>
      <c r="F45" s="6" t="s">
        <v>52</v>
      </c>
      <c r="G45" s="4" t="s">
        <v>68</v>
      </c>
      <c r="H45" s="8">
        <v>55.2</v>
      </c>
      <c r="I45" s="10"/>
      <c r="J45" s="10">
        <f t="shared" si="5"/>
        <v>220.8</v>
      </c>
      <c r="K45" s="10">
        <f t="shared" si="6"/>
        <v>35.328000000000003</v>
      </c>
      <c r="L45" s="10"/>
      <c r="M45" s="8">
        <f t="shared" si="7"/>
        <v>256.12800000000004</v>
      </c>
      <c r="N45" s="34"/>
    </row>
    <row r="46" spans="3:14" x14ac:dyDescent="0.25">
      <c r="C46" s="38"/>
      <c r="D46" s="35"/>
      <c r="E46" s="6">
        <v>10</v>
      </c>
      <c r="F46" s="6" t="s">
        <v>10</v>
      </c>
      <c r="G46" s="4" t="s">
        <v>69</v>
      </c>
      <c r="H46" s="8">
        <v>17.96</v>
      </c>
      <c r="I46" s="10"/>
      <c r="J46" s="10">
        <f t="shared" si="5"/>
        <v>179.60000000000002</v>
      </c>
      <c r="K46" s="10">
        <f t="shared" si="6"/>
        <v>28.736000000000004</v>
      </c>
      <c r="L46" s="10"/>
      <c r="M46" s="8">
        <f t="shared" si="7"/>
        <v>208.33600000000001</v>
      </c>
      <c r="N46" s="34"/>
    </row>
    <row r="47" spans="3:14" x14ac:dyDescent="0.25">
      <c r="C47" s="38"/>
      <c r="D47" s="35"/>
      <c r="E47" s="6">
        <v>10</v>
      </c>
      <c r="F47" s="6" t="s">
        <v>10</v>
      </c>
      <c r="G47" s="4" t="s">
        <v>70</v>
      </c>
      <c r="H47" s="8">
        <v>9.32</v>
      </c>
      <c r="I47" s="10"/>
      <c r="J47" s="10">
        <f t="shared" si="5"/>
        <v>93.2</v>
      </c>
      <c r="K47" s="10">
        <f t="shared" si="6"/>
        <v>14.912000000000001</v>
      </c>
      <c r="L47" s="10"/>
      <c r="M47" s="8">
        <f t="shared" si="7"/>
        <v>108.11200000000001</v>
      </c>
      <c r="N47" s="34"/>
    </row>
    <row r="48" spans="3:14" x14ac:dyDescent="0.25">
      <c r="C48" s="38"/>
      <c r="D48" s="35"/>
      <c r="E48" s="6">
        <v>24</v>
      </c>
      <c r="F48" s="6" t="s">
        <v>52</v>
      </c>
      <c r="G48" s="4" t="s">
        <v>71</v>
      </c>
      <c r="H48" s="8">
        <v>14.6</v>
      </c>
      <c r="I48" s="10"/>
      <c r="J48" s="10">
        <f t="shared" si="5"/>
        <v>350.4</v>
      </c>
      <c r="K48" s="10">
        <f t="shared" si="6"/>
        <v>56.064</v>
      </c>
      <c r="L48" s="10"/>
      <c r="M48" s="8">
        <f t="shared" si="7"/>
        <v>406.464</v>
      </c>
      <c r="N48" s="34"/>
    </row>
    <row r="49" spans="3:14" x14ac:dyDescent="0.25">
      <c r="C49" s="38"/>
      <c r="D49" s="35"/>
      <c r="E49" s="6">
        <v>50</v>
      </c>
      <c r="F49" s="6" t="s">
        <v>10</v>
      </c>
      <c r="G49" s="4" t="s">
        <v>72</v>
      </c>
      <c r="H49" s="8">
        <v>5</v>
      </c>
      <c r="I49" s="10"/>
      <c r="J49" s="10">
        <f t="shared" si="5"/>
        <v>250</v>
      </c>
      <c r="K49" s="10">
        <f t="shared" si="6"/>
        <v>40</v>
      </c>
      <c r="L49" s="10"/>
      <c r="M49" s="8">
        <f t="shared" si="7"/>
        <v>290</v>
      </c>
      <c r="N49" s="34"/>
    </row>
    <row r="50" spans="3:14" x14ac:dyDescent="0.25">
      <c r="C50" s="38"/>
      <c r="D50" s="35"/>
      <c r="E50" s="6">
        <v>60</v>
      </c>
      <c r="F50" s="6" t="s">
        <v>10</v>
      </c>
      <c r="G50" s="4" t="s">
        <v>73</v>
      </c>
      <c r="H50" s="8">
        <v>4.5999999999999996</v>
      </c>
      <c r="I50" s="10"/>
      <c r="J50" s="10">
        <f t="shared" si="5"/>
        <v>276</v>
      </c>
      <c r="K50" s="10">
        <f t="shared" si="6"/>
        <v>44.160000000000004</v>
      </c>
      <c r="L50" s="10"/>
      <c r="M50" s="8">
        <f t="shared" si="7"/>
        <v>320.16000000000003</v>
      </c>
      <c r="N50" s="34"/>
    </row>
    <row r="51" spans="3:14" x14ac:dyDescent="0.25">
      <c r="C51" s="38"/>
      <c r="D51" s="35"/>
      <c r="E51" s="6">
        <v>5</v>
      </c>
      <c r="F51" s="6" t="s">
        <v>9</v>
      </c>
      <c r="G51" s="4" t="s">
        <v>74</v>
      </c>
      <c r="H51" s="8">
        <v>15.2</v>
      </c>
      <c r="I51" s="10"/>
      <c r="J51" s="10">
        <f t="shared" si="5"/>
        <v>76</v>
      </c>
      <c r="K51" s="10">
        <f t="shared" si="6"/>
        <v>12.16</v>
      </c>
      <c r="L51" s="10"/>
      <c r="M51" s="8">
        <f t="shared" si="7"/>
        <v>88.16</v>
      </c>
      <c r="N51" s="34"/>
    </row>
    <row r="52" spans="3:14" x14ac:dyDescent="0.25">
      <c r="C52" s="38"/>
      <c r="D52" s="35"/>
      <c r="E52" s="6">
        <v>10</v>
      </c>
      <c r="F52" s="6" t="s">
        <v>52</v>
      </c>
      <c r="G52" s="4" t="s">
        <v>75</v>
      </c>
      <c r="H52" s="8">
        <v>33.619999999999997</v>
      </c>
      <c r="I52" s="10"/>
      <c r="J52" s="10">
        <f t="shared" si="5"/>
        <v>336.2</v>
      </c>
      <c r="K52" s="10">
        <f t="shared" si="6"/>
        <v>53.792000000000002</v>
      </c>
      <c r="L52" s="10"/>
      <c r="M52" s="8">
        <f t="shared" si="7"/>
        <v>389.99199999999996</v>
      </c>
      <c r="N52" s="34"/>
    </row>
    <row r="53" spans="3:14" x14ac:dyDescent="0.25">
      <c r="C53" s="38"/>
      <c r="D53" s="35"/>
      <c r="E53" s="6">
        <v>5</v>
      </c>
      <c r="F53" s="6" t="s">
        <v>9</v>
      </c>
      <c r="G53" s="4" t="s">
        <v>69</v>
      </c>
      <c r="H53" s="8">
        <v>17.96</v>
      </c>
      <c r="I53" s="10"/>
      <c r="J53" s="10">
        <f t="shared" si="5"/>
        <v>89.800000000000011</v>
      </c>
      <c r="K53" s="10">
        <f t="shared" si="6"/>
        <v>14.368000000000002</v>
      </c>
      <c r="L53" s="10"/>
      <c r="M53" s="8">
        <f t="shared" si="7"/>
        <v>104.16800000000001</v>
      </c>
      <c r="N53" s="34"/>
    </row>
    <row r="54" spans="3:14" x14ac:dyDescent="0.25">
      <c r="C54" s="38"/>
      <c r="D54" s="35"/>
      <c r="E54" s="6">
        <v>10</v>
      </c>
      <c r="F54" s="6" t="s">
        <v>10</v>
      </c>
      <c r="G54" s="4" t="s">
        <v>76</v>
      </c>
      <c r="H54" s="8">
        <v>39.200000000000003</v>
      </c>
      <c r="I54" s="10"/>
      <c r="J54" s="10">
        <f t="shared" si="5"/>
        <v>392</v>
      </c>
      <c r="K54" s="10">
        <f t="shared" si="6"/>
        <v>62.72</v>
      </c>
      <c r="L54" s="10"/>
      <c r="M54" s="8">
        <f t="shared" si="7"/>
        <v>454.72</v>
      </c>
      <c r="N54" s="34"/>
    </row>
    <row r="55" spans="3:14" x14ac:dyDescent="0.25">
      <c r="C55" s="38"/>
      <c r="D55" s="35"/>
      <c r="E55" s="6">
        <v>20</v>
      </c>
      <c r="F55" s="6" t="s">
        <v>10</v>
      </c>
      <c r="G55" s="4" t="s">
        <v>77</v>
      </c>
      <c r="H55" s="8">
        <v>4.5999999999999996</v>
      </c>
      <c r="I55" s="10"/>
      <c r="J55" s="10">
        <f t="shared" si="5"/>
        <v>92</v>
      </c>
      <c r="K55" s="10">
        <f t="shared" si="6"/>
        <v>14.72</v>
      </c>
      <c r="L55" s="10"/>
      <c r="M55" s="8">
        <f t="shared" si="7"/>
        <v>106.72</v>
      </c>
      <c r="N55" s="34"/>
    </row>
    <row r="56" spans="3:14" x14ac:dyDescent="0.25">
      <c r="C56" s="38"/>
      <c r="D56" s="35"/>
      <c r="E56" s="6">
        <v>6</v>
      </c>
      <c r="F56" s="6" t="s">
        <v>10</v>
      </c>
      <c r="G56" s="4" t="s">
        <v>78</v>
      </c>
      <c r="H56" s="8">
        <v>120</v>
      </c>
      <c r="I56" s="10"/>
      <c r="J56" s="10">
        <f t="shared" si="5"/>
        <v>720</v>
      </c>
      <c r="K56" s="10">
        <f t="shared" si="6"/>
        <v>115.2</v>
      </c>
      <c r="L56" s="10"/>
      <c r="M56" s="8">
        <f t="shared" si="7"/>
        <v>835.2</v>
      </c>
      <c r="N56" s="34"/>
    </row>
    <row r="57" spans="3:14" x14ac:dyDescent="0.25">
      <c r="C57" s="38"/>
      <c r="D57" s="35"/>
      <c r="E57" s="6">
        <v>5</v>
      </c>
      <c r="F57" s="6" t="s">
        <v>10</v>
      </c>
      <c r="G57" s="4" t="s">
        <v>79</v>
      </c>
      <c r="H57" s="8">
        <v>4.3</v>
      </c>
      <c r="I57" s="10"/>
      <c r="J57" s="10">
        <f t="shared" si="5"/>
        <v>21.5</v>
      </c>
      <c r="K57" s="10">
        <f t="shared" si="6"/>
        <v>3.44</v>
      </c>
      <c r="L57" s="10"/>
      <c r="M57" s="8">
        <f t="shared" si="7"/>
        <v>24.94</v>
      </c>
      <c r="N57" s="34"/>
    </row>
    <row r="58" spans="3:14" x14ac:dyDescent="0.25">
      <c r="C58" s="38"/>
      <c r="D58" s="35"/>
      <c r="E58" s="6">
        <v>24</v>
      </c>
      <c r="F58" s="6" t="s">
        <v>10</v>
      </c>
      <c r="G58" s="4" t="s">
        <v>80</v>
      </c>
      <c r="H58" s="8">
        <v>5</v>
      </c>
      <c r="I58" s="10"/>
      <c r="J58" s="10">
        <f t="shared" si="5"/>
        <v>120</v>
      </c>
      <c r="K58" s="10">
        <f t="shared" si="6"/>
        <v>19.2</v>
      </c>
      <c r="L58" s="10"/>
      <c r="M58" s="8">
        <f t="shared" si="7"/>
        <v>139.19999999999999</v>
      </c>
      <c r="N58" s="34"/>
    </row>
    <row r="59" spans="3:14" x14ac:dyDescent="0.25">
      <c r="C59" s="38"/>
      <c r="D59" s="35"/>
      <c r="E59" s="6">
        <v>24</v>
      </c>
      <c r="F59" s="6" t="s">
        <v>10</v>
      </c>
      <c r="G59" s="4" t="s">
        <v>81</v>
      </c>
      <c r="H59" s="8">
        <v>5</v>
      </c>
      <c r="I59" s="10"/>
      <c r="J59" s="10">
        <f t="shared" si="5"/>
        <v>120</v>
      </c>
      <c r="K59" s="10">
        <f t="shared" si="6"/>
        <v>19.2</v>
      </c>
      <c r="L59" s="10"/>
      <c r="M59" s="8">
        <f t="shared" si="7"/>
        <v>139.19999999999999</v>
      </c>
      <c r="N59" s="34"/>
    </row>
    <row r="60" spans="3:14" x14ac:dyDescent="0.25">
      <c r="C60" s="38"/>
      <c r="D60" s="35"/>
      <c r="E60" s="6">
        <v>80</v>
      </c>
      <c r="F60" s="6" t="s">
        <v>10</v>
      </c>
      <c r="G60" s="4" t="s">
        <v>80</v>
      </c>
      <c r="H60" s="8">
        <v>5</v>
      </c>
      <c r="I60" s="10"/>
      <c r="J60" s="10">
        <f t="shared" si="5"/>
        <v>400</v>
      </c>
      <c r="K60" s="10">
        <f t="shared" si="6"/>
        <v>64</v>
      </c>
      <c r="L60" s="10"/>
      <c r="M60" s="8">
        <f t="shared" si="7"/>
        <v>464</v>
      </c>
      <c r="N60" s="34"/>
    </row>
    <row r="61" spans="3:14" x14ac:dyDescent="0.25">
      <c r="C61" s="38"/>
      <c r="D61" s="35"/>
      <c r="E61" s="6">
        <v>30</v>
      </c>
      <c r="F61" s="6" t="s">
        <v>10</v>
      </c>
      <c r="G61" s="4" t="s">
        <v>82</v>
      </c>
      <c r="H61" s="8">
        <v>17.96</v>
      </c>
      <c r="I61" s="10"/>
      <c r="J61" s="10">
        <f t="shared" si="5"/>
        <v>538.80000000000007</v>
      </c>
      <c r="K61" s="10">
        <f t="shared" si="6"/>
        <v>86.208000000000013</v>
      </c>
      <c r="L61" s="10"/>
      <c r="M61" s="8">
        <f t="shared" si="7"/>
        <v>625.00800000000004</v>
      </c>
      <c r="N61" s="34"/>
    </row>
    <row r="62" spans="3:14" x14ac:dyDescent="0.25">
      <c r="C62" s="38"/>
      <c r="D62" s="35"/>
      <c r="E62" s="6">
        <v>10</v>
      </c>
      <c r="F62" s="6" t="s">
        <v>10</v>
      </c>
      <c r="G62" s="4" t="s">
        <v>83</v>
      </c>
      <c r="H62" s="8">
        <v>18.5</v>
      </c>
      <c r="I62" s="10"/>
      <c r="J62" s="10">
        <f t="shared" si="5"/>
        <v>185</v>
      </c>
      <c r="K62" s="10">
        <f t="shared" si="6"/>
        <v>29.6</v>
      </c>
      <c r="L62" s="10"/>
      <c r="M62" s="8">
        <f t="shared" si="7"/>
        <v>214.6</v>
      </c>
      <c r="N62" s="34"/>
    </row>
    <row r="63" spans="3:14" x14ac:dyDescent="0.25">
      <c r="C63" s="38"/>
      <c r="D63" s="35"/>
      <c r="E63" s="6">
        <v>400</v>
      </c>
      <c r="F63" s="6" t="s">
        <v>10</v>
      </c>
      <c r="G63" s="4" t="s">
        <v>84</v>
      </c>
      <c r="H63" s="8">
        <v>1.2</v>
      </c>
      <c r="I63" s="10"/>
      <c r="J63" s="10">
        <f t="shared" si="5"/>
        <v>480</v>
      </c>
      <c r="K63" s="10">
        <f t="shared" si="6"/>
        <v>76.8</v>
      </c>
      <c r="L63" s="10"/>
      <c r="M63" s="8">
        <f t="shared" si="7"/>
        <v>556.79999999999995</v>
      </c>
      <c r="N63" s="34"/>
    </row>
    <row r="64" spans="3:14" x14ac:dyDescent="0.25">
      <c r="C64" s="38"/>
      <c r="D64" s="35"/>
      <c r="E64" s="6">
        <v>35</v>
      </c>
      <c r="F64" s="6" t="s">
        <v>10</v>
      </c>
      <c r="G64" s="4" t="s">
        <v>85</v>
      </c>
      <c r="H64" s="8">
        <v>4.5999999999999996</v>
      </c>
      <c r="I64" s="10"/>
      <c r="J64" s="10">
        <f t="shared" si="5"/>
        <v>161</v>
      </c>
      <c r="K64" s="10">
        <f t="shared" si="6"/>
        <v>25.76</v>
      </c>
      <c r="L64" s="10"/>
      <c r="M64" s="8">
        <f t="shared" si="7"/>
        <v>186.76</v>
      </c>
      <c r="N64" s="34"/>
    </row>
    <row r="65" spans="3:14" x14ac:dyDescent="0.25">
      <c r="C65" s="38"/>
      <c r="D65" s="35"/>
      <c r="E65" s="6">
        <v>26</v>
      </c>
      <c r="F65" s="6" t="s">
        <v>10</v>
      </c>
      <c r="G65" s="4" t="s">
        <v>64</v>
      </c>
      <c r="H65" s="8">
        <v>33.619999999999997</v>
      </c>
      <c r="I65" s="10"/>
      <c r="J65" s="10">
        <f t="shared" si="5"/>
        <v>874.11999999999989</v>
      </c>
      <c r="K65" s="10">
        <f t="shared" si="6"/>
        <v>139.85919999999999</v>
      </c>
      <c r="L65" s="10"/>
      <c r="M65" s="8">
        <f t="shared" si="7"/>
        <v>1013.9791999999999</v>
      </c>
      <c r="N65" s="34"/>
    </row>
    <row r="66" spans="3:14" ht="30" x14ac:dyDescent="0.25">
      <c r="C66" s="17">
        <v>42110</v>
      </c>
      <c r="D66" s="6">
        <v>62</v>
      </c>
      <c r="E66" s="6">
        <v>25</v>
      </c>
      <c r="F66" s="6" t="s">
        <v>9</v>
      </c>
      <c r="G66" s="4" t="s">
        <v>11</v>
      </c>
      <c r="H66" s="8">
        <v>28</v>
      </c>
      <c r="I66" s="10">
        <v>300</v>
      </c>
      <c r="J66" s="10">
        <f>+E66*H66-I66</f>
        <v>400</v>
      </c>
      <c r="K66" s="10">
        <v>0</v>
      </c>
      <c r="L66" s="10"/>
      <c r="M66" s="8">
        <f t="shared" si="7"/>
        <v>400</v>
      </c>
      <c r="N66" s="21" t="s">
        <v>48</v>
      </c>
    </row>
    <row r="67" spans="3:14" x14ac:dyDescent="0.25">
      <c r="C67" s="38">
        <v>42117</v>
      </c>
      <c r="D67" s="35">
        <v>63</v>
      </c>
      <c r="E67" s="6">
        <v>20</v>
      </c>
      <c r="F67" s="6" t="s">
        <v>9</v>
      </c>
      <c r="G67" s="4" t="s">
        <v>86</v>
      </c>
      <c r="H67" s="8">
        <v>87.08</v>
      </c>
      <c r="I67" s="10">
        <v>0</v>
      </c>
      <c r="J67" s="10">
        <f t="shared" ref="J67:J75" si="8">+H67*E67</f>
        <v>1741.6</v>
      </c>
      <c r="K67" s="10">
        <f>+J67*0.16</f>
        <v>278.65600000000001</v>
      </c>
      <c r="L67" s="10"/>
      <c r="M67" s="8">
        <f t="shared" si="7"/>
        <v>2020.2559999999999</v>
      </c>
      <c r="N67" s="34" t="s">
        <v>93</v>
      </c>
    </row>
    <row r="68" spans="3:14" x14ac:dyDescent="0.25">
      <c r="C68" s="38"/>
      <c r="D68" s="35"/>
      <c r="E68" s="6">
        <v>36</v>
      </c>
      <c r="F68" s="6" t="s">
        <v>9</v>
      </c>
      <c r="G68" s="4" t="s">
        <v>87</v>
      </c>
      <c r="H68" s="8">
        <v>45.8</v>
      </c>
      <c r="I68" s="10"/>
      <c r="J68" s="10">
        <f t="shared" si="8"/>
        <v>1648.8</v>
      </c>
      <c r="K68" s="10">
        <f>+J68*0.16</f>
        <v>263.80799999999999</v>
      </c>
      <c r="L68" s="10"/>
      <c r="M68" s="8">
        <f t="shared" si="7"/>
        <v>1912.6079999999999</v>
      </c>
      <c r="N68" s="34"/>
    </row>
    <row r="69" spans="3:14" x14ac:dyDescent="0.25">
      <c r="C69" s="38"/>
      <c r="D69" s="35"/>
      <c r="E69" s="6">
        <v>200</v>
      </c>
      <c r="F69" s="6" t="s">
        <v>9</v>
      </c>
      <c r="G69" s="4" t="s">
        <v>88</v>
      </c>
      <c r="H69" s="8">
        <v>26.45</v>
      </c>
      <c r="I69" s="10"/>
      <c r="J69" s="10">
        <f t="shared" si="8"/>
        <v>5290</v>
      </c>
      <c r="K69" s="10">
        <f>+J69*0.16</f>
        <v>846.4</v>
      </c>
      <c r="L69" s="10"/>
      <c r="M69" s="8">
        <f t="shared" si="7"/>
        <v>6136.4</v>
      </c>
      <c r="N69" s="34"/>
    </row>
    <row r="70" spans="3:14" x14ac:dyDescent="0.25">
      <c r="C70" s="38">
        <v>42117</v>
      </c>
      <c r="D70" s="35">
        <v>64</v>
      </c>
      <c r="E70" s="6">
        <v>10</v>
      </c>
      <c r="F70" s="6" t="s">
        <v>14</v>
      </c>
      <c r="G70" s="4" t="s">
        <v>89</v>
      </c>
      <c r="H70" s="8">
        <v>150</v>
      </c>
      <c r="I70" s="10"/>
      <c r="J70" s="10">
        <f t="shared" si="8"/>
        <v>1500</v>
      </c>
      <c r="K70" s="10">
        <v>0</v>
      </c>
      <c r="L70" s="10"/>
      <c r="M70" s="8">
        <f t="shared" si="7"/>
        <v>1500</v>
      </c>
      <c r="N70" s="34" t="s">
        <v>92</v>
      </c>
    </row>
    <row r="71" spans="3:14" x14ac:dyDescent="0.25">
      <c r="C71" s="38"/>
      <c r="D71" s="35"/>
      <c r="E71" s="6">
        <v>5</v>
      </c>
      <c r="F71" s="6" t="s">
        <v>14</v>
      </c>
      <c r="G71" s="4" t="s">
        <v>89</v>
      </c>
      <c r="H71" s="8">
        <v>150</v>
      </c>
      <c r="I71" s="10"/>
      <c r="J71" s="10">
        <f t="shared" si="8"/>
        <v>750</v>
      </c>
      <c r="K71" s="10">
        <v>0</v>
      </c>
      <c r="L71" s="10"/>
      <c r="M71" s="8">
        <f>+J71</f>
        <v>750</v>
      </c>
      <c r="N71" s="34"/>
    </row>
    <row r="72" spans="3:14" x14ac:dyDescent="0.25">
      <c r="C72" s="38"/>
      <c r="D72" s="35"/>
      <c r="E72" s="6">
        <v>2</v>
      </c>
      <c r="F72" s="6" t="s">
        <v>14</v>
      </c>
      <c r="G72" s="4" t="s">
        <v>90</v>
      </c>
      <c r="H72" s="8">
        <v>150</v>
      </c>
      <c r="I72" s="10"/>
      <c r="J72" s="10">
        <f t="shared" si="8"/>
        <v>300</v>
      </c>
      <c r="K72" s="10"/>
      <c r="L72" s="10"/>
      <c r="M72" s="8">
        <f>+J72</f>
        <v>300</v>
      </c>
      <c r="N72" s="34"/>
    </row>
    <row r="73" spans="3:14" x14ac:dyDescent="0.25">
      <c r="C73" s="38"/>
      <c r="D73" s="35"/>
      <c r="E73" s="6">
        <v>2</v>
      </c>
      <c r="F73" s="6" t="s">
        <v>14</v>
      </c>
      <c r="G73" s="4" t="s">
        <v>91</v>
      </c>
      <c r="H73" s="8">
        <v>150</v>
      </c>
      <c r="I73" s="10"/>
      <c r="J73" s="10">
        <f t="shared" si="8"/>
        <v>300</v>
      </c>
      <c r="K73" s="10">
        <v>0</v>
      </c>
      <c r="L73" s="10"/>
      <c r="M73" s="8">
        <f>+J73</f>
        <v>300</v>
      </c>
      <c r="N73" s="34"/>
    </row>
    <row r="74" spans="3:14" x14ac:dyDescent="0.25">
      <c r="C74" s="38"/>
      <c r="D74" s="35"/>
      <c r="E74" s="6">
        <v>6</v>
      </c>
      <c r="F74" s="6" t="s">
        <v>14</v>
      </c>
      <c r="G74" s="4" t="s">
        <v>91</v>
      </c>
      <c r="H74" s="8">
        <v>150</v>
      </c>
      <c r="I74" s="10"/>
      <c r="J74" s="10">
        <f t="shared" si="8"/>
        <v>900</v>
      </c>
      <c r="K74" s="10">
        <v>0</v>
      </c>
      <c r="L74" s="10"/>
      <c r="M74" s="8">
        <f>+J74</f>
        <v>900</v>
      </c>
      <c r="N74" s="34"/>
    </row>
    <row r="75" spans="3:14" x14ac:dyDescent="0.25">
      <c r="C75" s="38"/>
      <c r="D75" s="35"/>
      <c r="E75" s="6">
        <v>5</v>
      </c>
      <c r="F75" s="6" t="s">
        <v>14</v>
      </c>
      <c r="G75" s="4" t="s">
        <v>91</v>
      </c>
      <c r="H75" s="8">
        <v>150</v>
      </c>
      <c r="I75" s="10"/>
      <c r="J75" s="10">
        <f t="shared" si="8"/>
        <v>750</v>
      </c>
      <c r="K75" s="10"/>
      <c r="L75" s="10"/>
      <c r="M75" s="8">
        <f>+J75</f>
        <v>750</v>
      </c>
      <c r="N75" s="34"/>
    </row>
    <row r="76" spans="3:14" ht="30" x14ac:dyDescent="0.25">
      <c r="C76" s="17">
        <v>42117</v>
      </c>
      <c r="D76" s="6">
        <v>65</v>
      </c>
      <c r="E76" s="6">
        <v>1</v>
      </c>
      <c r="F76" s="6" t="s">
        <v>35</v>
      </c>
      <c r="G76" s="4" t="s">
        <v>94</v>
      </c>
      <c r="H76" s="8">
        <v>0</v>
      </c>
      <c r="I76" s="10">
        <v>0</v>
      </c>
      <c r="J76" s="10">
        <v>0</v>
      </c>
      <c r="K76" s="10">
        <v>0</v>
      </c>
      <c r="L76" s="10"/>
      <c r="M76" s="8">
        <v>0</v>
      </c>
      <c r="N76" s="21" t="s">
        <v>46</v>
      </c>
    </row>
    <row r="77" spans="3:14" ht="30" x14ac:dyDescent="0.25">
      <c r="C77" s="6"/>
      <c r="D77" s="6">
        <v>66</v>
      </c>
      <c r="E77" s="6">
        <v>1</v>
      </c>
      <c r="F77" s="6" t="s">
        <v>10</v>
      </c>
      <c r="G77" s="4" t="s">
        <v>94</v>
      </c>
      <c r="H77" s="8">
        <v>0</v>
      </c>
      <c r="I77" s="10">
        <v>0</v>
      </c>
      <c r="J77" s="10">
        <v>0</v>
      </c>
      <c r="K77" s="10">
        <v>0</v>
      </c>
      <c r="L77" s="10"/>
      <c r="M77" s="8">
        <v>0</v>
      </c>
      <c r="N77" s="21" t="s">
        <v>46</v>
      </c>
    </row>
    <row r="78" spans="3:14" x14ac:dyDescent="0.25">
      <c r="C78" s="38">
        <v>42121</v>
      </c>
      <c r="D78" s="35">
        <v>67</v>
      </c>
      <c r="E78" s="6">
        <v>10</v>
      </c>
      <c r="F78" s="6" t="s">
        <v>10</v>
      </c>
      <c r="G78" s="4" t="s">
        <v>95</v>
      </c>
      <c r="H78" s="8">
        <v>318.75</v>
      </c>
      <c r="I78" s="10">
        <v>0</v>
      </c>
      <c r="J78" s="10">
        <f t="shared" ref="J78:J109" si="9">+H78*E78</f>
        <v>3187.5</v>
      </c>
      <c r="K78" s="10">
        <f t="shared" ref="K78:K88" si="10">+J78*0.16</f>
        <v>510</v>
      </c>
      <c r="L78" s="10"/>
      <c r="M78" s="8">
        <f t="shared" ref="M78:M87" si="11">+J78+K78</f>
        <v>3697.5</v>
      </c>
      <c r="N78" s="34" t="s">
        <v>97</v>
      </c>
    </row>
    <row r="79" spans="3:14" x14ac:dyDescent="0.25">
      <c r="C79" s="38"/>
      <c r="D79" s="35"/>
      <c r="E79" s="6">
        <v>2</v>
      </c>
      <c r="F79" s="6" t="s">
        <v>10</v>
      </c>
      <c r="G79" s="4" t="s">
        <v>96</v>
      </c>
      <c r="H79" s="8">
        <v>1250</v>
      </c>
      <c r="I79" s="10">
        <v>0</v>
      </c>
      <c r="J79" s="10">
        <f t="shared" si="9"/>
        <v>2500</v>
      </c>
      <c r="K79" s="10">
        <f t="shared" si="10"/>
        <v>400</v>
      </c>
      <c r="L79" s="10"/>
      <c r="M79" s="8">
        <f t="shared" si="11"/>
        <v>2900</v>
      </c>
      <c r="N79" s="34"/>
    </row>
    <row r="80" spans="3:14" x14ac:dyDescent="0.25">
      <c r="C80" s="38">
        <v>42122</v>
      </c>
      <c r="D80" s="35">
        <v>68</v>
      </c>
      <c r="E80" s="6">
        <v>1</v>
      </c>
      <c r="F80" s="6" t="s">
        <v>98</v>
      </c>
      <c r="G80" s="4" t="s">
        <v>99</v>
      </c>
      <c r="H80" s="8">
        <v>3060</v>
      </c>
      <c r="I80" s="10">
        <v>0</v>
      </c>
      <c r="J80" s="10">
        <f t="shared" si="9"/>
        <v>3060</v>
      </c>
      <c r="K80" s="10">
        <f t="shared" si="10"/>
        <v>489.6</v>
      </c>
      <c r="L80" s="10"/>
      <c r="M80" s="8">
        <f t="shared" si="11"/>
        <v>3549.6</v>
      </c>
      <c r="N80" s="34" t="s">
        <v>100</v>
      </c>
    </row>
    <row r="81" spans="3:14" x14ac:dyDescent="0.25">
      <c r="C81" s="38"/>
      <c r="D81" s="35"/>
      <c r="E81" s="6">
        <v>1</v>
      </c>
      <c r="F81" s="6" t="s">
        <v>10</v>
      </c>
      <c r="G81" s="4" t="s">
        <v>99</v>
      </c>
      <c r="H81" s="8">
        <v>1980</v>
      </c>
      <c r="I81" s="10">
        <v>0</v>
      </c>
      <c r="J81" s="10">
        <f t="shared" si="9"/>
        <v>1980</v>
      </c>
      <c r="K81" s="10">
        <f t="shared" si="10"/>
        <v>316.8</v>
      </c>
      <c r="L81" s="10"/>
      <c r="M81" s="8">
        <f t="shared" si="11"/>
        <v>2296.8000000000002</v>
      </c>
      <c r="N81" s="34"/>
    </row>
    <row r="82" spans="3:14" x14ac:dyDescent="0.25">
      <c r="C82" s="38"/>
      <c r="D82" s="35"/>
      <c r="E82" s="6">
        <v>1</v>
      </c>
      <c r="F82" s="6" t="s">
        <v>38</v>
      </c>
      <c r="G82" s="4" t="s">
        <v>99</v>
      </c>
      <c r="H82" s="8">
        <v>550</v>
      </c>
      <c r="I82" s="10"/>
      <c r="J82" s="10">
        <f t="shared" si="9"/>
        <v>550</v>
      </c>
      <c r="K82" s="10">
        <f t="shared" si="10"/>
        <v>88</v>
      </c>
      <c r="L82" s="10"/>
      <c r="M82" s="8">
        <f t="shared" si="11"/>
        <v>638</v>
      </c>
      <c r="N82" s="34"/>
    </row>
    <row r="83" spans="3:14" x14ac:dyDescent="0.25">
      <c r="C83" s="38"/>
      <c r="D83" s="35"/>
      <c r="E83" s="6">
        <v>2</v>
      </c>
      <c r="F83" s="6" t="s">
        <v>10</v>
      </c>
      <c r="G83" s="4" t="s">
        <v>99</v>
      </c>
      <c r="H83" s="8">
        <v>350</v>
      </c>
      <c r="I83" s="10"/>
      <c r="J83" s="10">
        <f t="shared" si="9"/>
        <v>700</v>
      </c>
      <c r="K83" s="10">
        <f t="shared" si="10"/>
        <v>112</v>
      </c>
      <c r="L83" s="10"/>
      <c r="M83" s="8">
        <f t="shared" si="11"/>
        <v>812</v>
      </c>
      <c r="N83" s="34"/>
    </row>
    <row r="84" spans="3:14" x14ac:dyDescent="0.25">
      <c r="C84" s="38">
        <v>42122</v>
      </c>
      <c r="D84" s="35">
        <v>69</v>
      </c>
      <c r="E84" s="6">
        <v>1</v>
      </c>
      <c r="F84" s="6" t="s">
        <v>35</v>
      </c>
      <c r="G84" s="4" t="s">
        <v>102</v>
      </c>
      <c r="H84" s="8">
        <v>3500</v>
      </c>
      <c r="I84" s="10"/>
      <c r="J84" s="10">
        <f t="shared" si="9"/>
        <v>3500</v>
      </c>
      <c r="K84" s="10">
        <f t="shared" si="10"/>
        <v>560</v>
      </c>
      <c r="L84" s="10"/>
      <c r="M84" s="8">
        <f t="shared" si="11"/>
        <v>4060</v>
      </c>
      <c r="N84" s="34" t="s">
        <v>101</v>
      </c>
    </row>
    <row r="85" spans="3:14" x14ac:dyDescent="0.25">
      <c r="C85" s="38"/>
      <c r="D85" s="35"/>
      <c r="E85" s="6">
        <v>1</v>
      </c>
      <c r="F85" s="6" t="s">
        <v>35</v>
      </c>
      <c r="G85" s="4" t="s">
        <v>102</v>
      </c>
      <c r="H85" s="8">
        <v>4200</v>
      </c>
      <c r="I85" s="10"/>
      <c r="J85" s="10">
        <f t="shared" si="9"/>
        <v>4200</v>
      </c>
      <c r="K85" s="10">
        <f t="shared" si="10"/>
        <v>672</v>
      </c>
      <c r="L85" s="10"/>
      <c r="M85" s="8">
        <f t="shared" si="11"/>
        <v>4872</v>
      </c>
      <c r="N85" s="34"/>
    </row>
    <row r="86" spans="3:14" ht="30" x14ac:dyDescent="0.25">
      <c r="C86" s="17">
        <v>42122</v>
      </c>
      <c r="D86" s="6">
        <v>70</v>
      </c>
      <c r="E86" s="6">
        <v>1</v>
      </c>
      <c r="F86" s="6" t="s">
        <v>10</v>
      </c>
      <c r="G86" s="4" t="s">
        <v>104</v>
      </c>
      <c r="H86" s="8">
        <v>8402</v>
      </c>
      <c r="I86" s="10"/>
      <c r="J86" s="10">
        <f t="shared" si="9"/>
        <v>8402</v>
      </c>
      <c r="K86" s="10">
        <f t="shared" si="10"/>
        <v>1344.32</v>
      </c>
      <c r="L86" s="10"/>
      <c r="M86" s="8">
        <f t="shared" si="11"/>
        <v>9746.32</v>
      </c>
      <c r="N86" s="21" t="s">
        <v>103</v>
      </c>
    </row>
    <row r="87" spans="3:14" x14ac:dyDescent="0.25">
      <c r="C87" s="17">
        <v>42122</v>
      </c>
      <c r="D87" s="6">
        <v>72</v>
      </c>
      <c r="E87" s="6">
        <v>1</v>
      </c>
      <c r="F87" s="6" t="s">
        <v>10</v>
      </c>
      <c r="G87" s="4" t="s">
        <v>106</v>
      </c>
      <c r="H87" s="8">
        <v>211.21</v>
      </c>
      <c r="I87" s="10"/>
      <c r="J87" s="10">
        <f t="shared" si="9"/>
        <v>211.21</v>
      </c>
      <c r="K87" s="10">
        <f t="shared" si="10"/>
        <v>33.793600000000005</v>
      </c>
      <c r="L87" s="10"/>
      <c r="M87" s="8">
        <f t="shared" si="11"/>
        <v>245.00360000000001</v>
      </c>
      <c r="N87" s="21" t="s">
        <v>105</v>
      </c>
    </row>
    <row r="88" spans="3:14" ht="30" x14ac:dyDescent="0.25">
      <c r="C88" s="17">
        <v>42118</v>
      </c>
      <c r="D88" s="6">
        <v>74</v>
      </c>
      <c r="E88" s="6">
        <v>1</v>
      </c>
      <c r="F88" s="6" t="s">
        <v>10</v>
      </c>
      <c r="G88" s="4" t="s">
        <v>107</v>
      </c>
      <c r="H88" s="8">
        <v>7838.79</v>
      </c>
      <c r="I88" s="10">
        <v>0</v>
      </c>
      <c r="J88" s="10">
        <f t="shared" si="9"/>
        <v>7838.79</v>
      </c>
      <c r="K88" s="10">
        <f t="shared" si="10"/>
        <v>1254.2064</v>
      </c>
      <c r="L88" s="10">
        <v>783.88</v>
      </c>
      <c r="M88" s="8">
        <f>+J88+K88-L88</f>
        <v>8309.1164000000008</v>
      </c>
      <c r="N88" s="21" t="s">
        <v>109</v>
      </c>
    </row>
    <row r="89" spans="3:14" ht="30" x14ac:dyDescent="0.25">
      <c r="C89" s="17">
        <v>42131</v>
      </c>
      <c r="D89" s="6">
        <v>75</v>
      </c>
      <c r="E89" s="6">
        <v>28</v>
      </c>
      <c r="F89" s="6" t="s">
        <v>10</v>
      </c>
      <c r="G89" s="4" t="s">
        <v>11</v>
      </c>
      <c r="H89" s="8">
        <v>28</v>
      </c>
      <c r="I89" s="10">
        <v>336</v>
      </c>
      <c r="J89" s="4">
        <f t="shared" si="9"/>
        <v>784</v>
      </c>
      <c r="K89" s="10">
        <v>0</v>
      </c>
      <c r="L89" s="10"/>
      <c r="M89" s="8">
        <f>+J89-I89</f>
        <v>448</v>
      </c>
      <c r="N89" s="21" t="s">
        <v>48</v>
      </c>
    </row>
    <row r="90" spans="3:14" x14ac:dyDescent="0.25">
      <c r="C90" s="17">
        <v>42132</v>
      </c>
      <c r="D90" s="6">
        <v>76</v>
      </c>
      <c r="E90" s="6">
        <v>1</v>
      </c>
      <c r="F90" s="6" t="s">
        <v>14</v>
      </c>
      <c r="G90" s="4" t="s">
        <v>110</v>
      </c>
      <c r="H90" s="8">
        <v>56.89</v>
      </c>
      <c r="I90" s="10">
        <v>0</v>
      </c>
      <c r="J90" s="4">
        <f t="shared" si="9"/>
        <v>56.89</v>
      </c>
      <c r="K90" s="10">
        <f>+J90*0.16</f>
        <v>9.1024000000000012</v>
      </c>
      <c r="L90" s="10">
        <v>0</v>
      </c>
      <c r="M90" s="8">
        <f>+J90+K90</f>
        <v>65.992400000000004</v>
      </c>
      <c r="N90" s="21" t="s">
        <v>113</v>
      </c>
    </row>
    <row r="91" spans="3:14" ht="30" x14ac:dyDescent="0.25">
      <c r="C91" s="17">
        <v>42132</v>
      </c>
      <c r="D91" s="6">
        <v>77</v>
      </c>
      <c r="E91" s="6">
        <v>9</v>
      </c>
      <c r="F91" s="6" t="s">
        <v>114</v>
      </c>
      <c r="G91" s="4" t="s">
        <v>115</v>
      </c>
      <c r="H91" s="8">
        <v>987.53</v>
      </c>
      <c r="I91" s="10"/>
      <c r="J91" s="4">
        <f t="shared" si="9"/>
        <v>8887.77</v>
      </c>
      <c r="K91" s="10">
        <f>+J91*0.16</f>
        <v>1422.0432000000001</v>
      </c>
      <c r="L91" s="10"/>
      <c r="M91" s="8">
        <f>+J91+K91</f>
        <v>10309.813200000001</v>
      </c>
      <c r="N91" s="21" t="s">
        <v>116</v>
      </c>
    </row>
    <row r="92" spans="3:14" ht="30" x14ac:dyDescent="0.25">
      <c r="C92" s="17">
        <v>42132</v>
      </c>
      <c r="D92" s="6">
        <v>78</v>
      </c>
      <c r="E92" s="6">
        <v>781</v>
      </c>
      <c r="F92" s="6" t="s">
        <v>10</v>
      </c>
      <c r="G92" s="4" t="s">
        <v>117</v>
      </c>
      <c r="H92" s="8">
        <v>28</v>
      </c>
      <c r="I92" s="10">
        <v>9372</v>
      </c>
      <c r="J92" s="10">
        <f t="shared" si="9"/>
        <v>21868</v>
      </c>
      <c r="K92" s="10">
        <v>0</v>
      </c>
      <c r="L92" s="10"/>
      <c r="M92" s="8">
        <f>+J92-I92</f>
        <v>12496</v>
      </c>
      <c r="N92" s="21" t="s">
        <v>118</v>
      </c>
    </row>
    <row r="93" spans="3:14" x14ac:dyDescent="0.25">
      <c r="C93" s="38">
        <v>42136</v>
      </c>
      <c r="D93" s="35">
        <v>79</v>
      </c>
      <c r="E93" s="6">
        <v>100</v>
      </c>
      <c r="F93" s="6" t="s">
        <v>10</v>
      </c>
      <c r="G93" s="4" t="s">
        <v>64</v>
      </c>
      <c r="H93" s="3">
        <v>22.47</v>
      </c>
      <c r="I93" s="10"/>
      <c r="J93" s="10">
        <f t="shared" si="9"/>
        <v>2247</v>
      </c>
      <c r="K93" s="10">
        <f t="shared" ref="K93:K117" si="12">+J93*0.16</f>
        <v>359.52</v>
      </c>
      <c r="L93" s="10"/>
      <c r="M93" s="8">
        <f t="shared" ref="M93:M123" si="13">+J93+K93</f>
        <v>2606.52</v>
      </c>
      <c r="N93" s="34" t="s">
        <v>119</v>
      </c>
    </row>
    <row r="94" spans="3:14" x14ac:dyDescent="0.25">
      <c r="C94" s="38"/>
      <c r="D94" s="35"/>
      <c r="E94" s="6">
        <v>40</v>
      </c>
      <c r="F94" s="6" t="s">
        <v>10</v>
      </c>
      <c r="G94" s="15" t="s">
        <v>74</v>
      </c>
      <c r="H94" s="3">
        <v>14.09</v>
      </c>
      <c r="I94" s="10"/>
      <c r="J94" s="10">
        <f t="shared" si="9"/>
        <v>563.6</v>
      </c>
      <c r="K94" s="10">
        <f t="shared" si="12"/>
        <v>90.176000000000002</v>
      </c>
      <c r="L94" s="10"/>
      <c r="M94" s="8">
        <f t="shared" si="13"/>
        <v>653.77600000000007</v>
      </c>
      <c r="N94" s="34"/>
    </row>
    <row r="95" spans="3:14" x14ac:dyDescent="0.25">
      <c r="C95" s="38"/>
      <c r="D95" s="35"/>
      <c r="E95" s="6">
        <v>400</v>
      </c>
      <c r="F95" s="6" t="s">
        <v>10</v>
      </c>
      <c r="G95" s="15" t="s">
        <v>120</v>
      </c>
      <c r="H95" s="3">
        <v>1.07</v>
      </c>
      <c r="I95" s="10"/>
      <c r="J95" s="16">
        <f t="shared" si="9"/>
        <v>428</v>
      </c>
      <c r="K95" s="10">
        <f t="shared" si="12"/>
        <v>68.48</v>
      </c>
      <c r="L95" s="10"/>
      <c r="M95" s="8">
        <f t="shared" si="13"/>
        <v>496.48</v>
      </c>
      <c r="N95" s="34"/>
    </row>
    <row r="96" spans="3:14" x14ac:dyDescent="0.25">
      <c r="C96" s="38"/>
      <c r="D96" s="35"/>
      <c r="E96" s="6">
        <v>18</v>
      </c>
      <c r="F96" s="6" t="s">
        <v>10</v>
      </c>
      <c r="G96" s="15" t="s">
        <v>121</v>
      </c>
      <c r="H96" s="3">
        <v>10.15</v>
      </c>
      <c r="I96" s="10"/>
      <c r="J96" s="16">
        <f t="shared" si="9"/>
        <v>182.70000000000002</v>
      </c>
      <c r="K96" s="10">
        <f t="shared" si="12"/>
        <v>29.232000000000003</v>
      </c>
      <c r="L96" s="10"/>
      <c r="M96" s="8">
        <f t="shared" si="13"/>
        <v>211.93200000000002</v>
      </c>
      <c r="N96" s="34"/>
    </row>
    <row r="97" spans="3:14" x14ac:dyDescent="0.25">
      <c r="C97" s="38"/>
      <c r="D97" s="35"/>
      <c r="E97" s="6">
        <v>42</v>
      </c>
      <c r="F97" s="6" t="s">
        <v>10</v>
      </c>
      <c r="G97" s="15" t="s">
        <v>122</v>
      </c>
      <c r="H97" s="3">
        <v>29.24</v>
      </c>
      <c r="I97" s="10"/>
      <c r="J97" s="16">
        <f t="shared" si="9"/>
        <v>1228.08</v>
      </c>
      <c r="K97" s="10">
        <f t="shared" si="12"/>
        <v>196.49279999999999</v>
      </c>
      <c r="L97" s="10"/>
      <c r="M97" s="8">
        <f t="shared" si="13"/>
        <v>1424.5727999999999</v>
      </c>
      <c r="N97" s="34"/>
    </row>
    <row r="98" spans="3:14" x14ac:dyDescent="0.25">
      <c r="C98" s="38"/>
      <c r="D98" s="35"/>
      <c r="E98" s="6">
        <v>5</v>
      </c>
      <c r="F98" s="6" t="s">
        <v>32</v>
      </c>
      <c r="G98" s="15" t="s">
        <v>50</v>
      </c>
      <c r="H98" s="3">
        <v>37.590000000000003</v>
      </c>
      <c r="I98" s="10"/>
      <c r="J98" s="16">
        <f t="shared" si="9"/>
        <v>187.95000000000002</v>
      </c>
      <c r="K98" s="10">
        <f t="shared" si="12"/>
        <v>30.072000000000003</v>
      </c>
      <c r="L98" s="10"/>
      <c r="M98" s="8">
        <f t="shared" si="13"/>
        <v>218.02200000000002</v>
      </c>
      <c r="N98" s="34"/>
    </row>
    <row r="99" spans="3:14" x14ac:dyDescent="0.25">
      <c r="C99" s="38"/>
      <c r="D99" s="35"/>
      <c r="E99" s="6">
        <v>10</v>
      </c>
      <c r="F99" s="6" t="s">
        <v>10</v>
      </c>
      <c r="G99" s="15" t="s">
        <v>123</v>
      </c>
      <c r="H99" s="3">
        <v>28.42</v>
      </c>
      <c r="I99" s="10"/>
      <c r="J99" s="16">
        <f t="shared" si="9"/>
        <v>284.20000000000005</v>
      </c>
      <c r="K99" s="10">
        <f t="shared" si="12"/>
        <v>45.472000000000008</v>
      </c>
      <c r="L99" s="10"/>
      <c r="M99" s="8">
        <f t="shared" si="13"/>
        <v>329.67200000000003</v>
      </c>
      <c r="N99" s="34"/>
    </row>
    <row r="100" spans="3:14" x14ac:dyDescent="0.25">
      <c r="C100" s="38"/>
      <c r="D100" s="35"/>
      <c r="E100" s="6">
        <v>240</v>
      </c>
      <c r="F100" s="6" t="s">
        <v>10</v>
      </c>
      <c r="G100" s="15" t="s">
        <v>124</v>
      </c>
      <c r="H100" s="3">
        <v>4.2300000000000004</v>
      </c>
      <c r="I100" s="10"/>
      <c r="J100" s="16">
        <f t="shared" si="9"/>
        <v>1015.2</v>
      </c>
      <c r="K100" s="10">
        <f t="shared" si="12"/>
        <v>162.43200000000002</v>
      </c>
      <c r="L100" s="10"/>
      <c r="M100" s="8">
        <f t="shared" si="13"/>
        <v>1177.6320000000001</v>
      </c>
      <c r="N100" s="34"/>
    </row>
    <row r="101" spans="3:14" x14ac:dyDescent="0.25">
      <c r="C101" s="38"/>
      <c r="D101" s="35"/>
      <c r="E101" s="6">
        <v>84</v>
      </c>
      <c r="F101" s="6" t="s">
        <v>10</v>
      </c>
      <c r="G101" s="15" t="s">
        <v>125</v>
      </c>
      <c r="H101" s="3">
        <v>4.2300000000000004</v>
      </c>
      <c r="I101" s="10"/>
      <c r="J101" s="16">
        <f t="shared" si="9"/>
        <v>355.32000000000005</v>
      </c>
      <c r="K101" s="10">
        <f t="shared" si="12"/>
        <v>56.851200000000006</v>
      </c>
      <c r="L101" s="10"/>
      <c r="M101" s="8">
        <f t="shared" si="13"/>
        <v>412.17120000000006</v>
      </c>
      <c r="N101" s="34"/>
    </row>
    <row r="102" spans="3:14" x14ac:dyDescent="0.25">
      <c r="C102" s="38"/>
      <c r="D102" s="35"/>
      <c r="E102" s="6">
        <v>10</v>
      </c>
      <c r="F102" s="6" t="s">
        <v>10</v>
      </c>
      <c r="G102" s="15" t="s">
        <v>126</v>
      </c>
      <c r="H102" s="3">
        <v>3.58</v>
      </c>
      <c r="I102" s="10"/>
      <c r="J102" s="16">
        <f t="shared" si="9"/>
        <v>35.799999999999997</v>
      </c>
      <c r="K102" s="10">
        <f t="shared" si="12"/>
        <v>5.7279999999999998</v>
      </c>
      <c r="L102" s="10"/>
      <c r="M102" s="8">
        <f t="shared" si="13"/>
        <v>41.527999999999999</v>
      </c>
      <c r="N102" s="34"/>
    </row>
    <row r="103" spans="3:14" x14ac:dyDescent="0.25">
      <c r="C103" s="38"/>
      <c r="D103" s="35"/>
      <c r="E103" s="6">
        <v>2</v>
      </c>
      <c r="F103" s="6" t="s">
        <v>10</v>
      </c>
      <c r="G103" s="15" t="s">
        <v>127</v>
      </c>
      <c r="H103" s="3">
        <v>20.84</v>
      </c>
      <c r="I103" s="10"/>
      <c r="J103" s="16">
        <f t="shared" si="9"/>
        <v>41.68</v>
      </c>
      <c r="K103" s="10">
        <f t="shared" si="12"/>
        <v>6.6688000000000001</v>
      </c>
      <c r="L103" s="10"/>
      <c r="M103" s="8">
        <f t="shared" si="13"/>
        <v>48.348799999999997</v>
      </c>
      <c r="N103" s="34"/>
    </row>
    <row r="104" spans="3:14" x14ac:dyDescent="0.25">
      <c r="C104" s="38"/>
      <c r="D104" s="35"/>
      <c r="E104" s="6">
        <v>20</v>
      </c>
      <c r="F104" s="6" t="s">
        <v>16</v>
      </c>
      <c r="G104" s="15" t="s">
        <v>128</v>
      </c>
      <c r="H104" s="3">
        <v>11.96</v>
      </c>
      <c r="I104" s="10"/>
      <c r="J104" s="16">
        <f t="shared" si="9"/>
        <v>239.20000000000002</v>
      </c>
      <c r="K104" s="10">
        <f t="shared" si="12"/>
        <v>38.272000000000006</v>
      </c>
      <c r="L104" s="10"/>
      <c r="M104" s="8">
        <f t="shared" si="13"/>
        <v>277.47200000000004</v>
      </c>
      <c r="N104" s="34"/>
    </row>
    <row r="105" spans="3:14" x14ac:dyDescent="0.25">
      <c r="C105" s="38"/>
      <c r="D105" s="35"/>
      <c r="E105" s="6">
        <v>5</v>
      </c>
      <c r="F105" s="6" t="s">
        <v>16</v>
      </c>
      <c r="G105" s="15" t="s">
        <v>129</v>
      </c>
      <c r="H105" s="3">
        <v>22.22</v>
      </c>
      <c r="I105" s="10"/>
      <c r="J105" s="16">
        <f t="shared" si="9"/>
        <v>111.1</v>
      </c>
      <c r="K105" s="10">
        <f t="shared" si="12"/>
        <v>17.776</v>
      </c>
      <c r="L105" s="10"/>
      <c r="M105" s="8">
        <f t="shared" si="13"/>
        <v>128.876</v>
      </c>
      <c r="N105" s="34"/>
    </row>
    <row r="106" spans="3:14" x14ac:dyDescent="0.25">
      <c r="C106" s="38"/>
      <c r="D106" s="35"/>
      <c r="E106" s="6">
        <v>10</v>
      </c>
      <c r="F106" s="6" t="s">
        <v>16</v>
      </c>
      <c r="G106" s="15" t="s">
        <v>130</v>
      </c>
      <c r="H106" s="3">
        <v>10.15</v>
      </c>
      <c r="I106" s="10"/>
      <c r="J106" s="16">
        <f t="shared" si="9"/>
        <v>101.5</v>
      </c>
      <c r="K106" s="10">
        <f t="shared" si="12"/>
        <v>16.240000000000002</v>
      </c>
      <c r="L106" s="10"/>
      <c r="M106" s="8">
        <f t="shared" si="13"/>
        <v>117.74000000000001</v>
      </c>
      <c r="N106" s="34"/>
    </row>
    <row r="107" spans="3:14" x14ac:dyDescent="0.25">
      <c r="C107" s="38"/>
      <c r="D107" s="35"/>
      <c r="E107" s="6">
        <v>16</v>
      </c>
      <c r="F107" s="6" t="s">
        <v>9</v>
      </c>
      <c r="G107" s="15" t="s">
        <v>131</v>
      </c>
      <c r="H107" s="3">
        <v>7.93</v>
      </c>
      <c r="I107" s="10"/>
      <c r="J107" s="16">
        <f t="shared" si="9"/>
        <v>126.88</v>
      </c>
      <c r="K107" s="10">
        <f t="shared" si="12"/>
        <v>20.300799999999999</v>
      </c>
      <c r="L107" s="10"/>
      <c r="M107" s="8">
        <f t="shared" si="13"/>
        <v>147.1808</v>
      </c>
      <c r="N107" s="34"/>
    </row>
    <row r="108" spans="3:14" x14ac:dyDescent="0.25">
      <c r="C108" s="38"/>
      <c r="D108" s="35"/>
      <c r="E108" s="6">
        <v>5</v>
      </c>
      <c r="F108" s="6" t="s">
        <v>9</v>
      </c>
      <c r="G108" s="15" t="s">
        <v>132</v>
      </c>
      <c r="H108" s="3">
        <v>12.48</v>
      </c>
      <c r="I108" s="10"/>
      <c r="J108" s="16">
        <f t="shared" si="9"/>
        <v>62.400000000000006</v>
      </c>
      <c r="K108" s="10">
        <f t="shared" si="12"/>
        <v>9.9840000000000018</v>
      </c>
      <c r="L108" s="10"/>
      <c r="M108" s="8">
        <f t="shared" si="13"/>
        <v>72.384000000000015</v>
      </c>
      <c r="N108" s="34"/>
    </row>
    <row r="109" spans="3:14" x14ac:dyDescent="0.25">
      <c r="C109" s="38"/>
      <c r="D109" s="35"/>
      <c r="E109" s="6">
        <v>100</v>
      </c>
      <c r="F109" s="6" t="s">
        <v>9</v>
      </c>
      <c r="G109" s="15" t="s">
        <v>133</v>
      </c>
      <c r="H109" s="3">
        <v>1.3</v>
      </c>
      <c r="I109" s="10"/>
      <c r="J109" s="16">
        <f t="shared" si="9"/>
        <v>130</v>
      </c>
      <c r="K109" s="10">
        <f t="shared" si="12"/>
        <v>20.8</v>
      </c>
      <c r="L109" s="10"/>
      <c r="M109" s="8">
        <f t="shared" si="13"/>
        <v>150.80000000000001</v>
      </c>
      <c r="N109" s="34"/>
    </row>
    <row r="110" spans="3:14" x14ac:dyDescent="0.25">
      <c r="C110" s="38"/>
      <c r="D110" s="35"/>
      <c r="E110" s="6">
        <v>3</v>
      </c>
      <c r="F110" s="6" t="s">
        <v>16</v>
      </c>
      <c r="G110" s="15" t="s">
        <v>134</v>
      </c>
      <c r="H110" s="3">
        <v>29.46</v>
      </c>
      <c r="I110" s="10"/>
      <c r="J110" s="16">
        <f t="shared" ref="J110:J130" si="14">+H110*E110</f>
        <v>88.38</v>
      </c>
      <c r="K110" s="10">
        <f t="shared" si="12"/>
        <v>14.140799999999999</v>
      </c>
      <c r="L110" s="10"/>
      <c r="M110" s="8">
        <f t="shared" si="13"/>
        <v>102.52079999999999</v>
      </c>
      <c r="N110" s="34"/>
    </row>
    <row r="111" spans="3:14" x14ac:dyDescent="0.25">
      <c r="C111" s="38"/>
      <c r="D111" s="35"/>
      <c r="E111" s="6">
        <v>20</v>
      </c>
      <c r="F111" s="6" t="s">
        <v>32</v>
      </c>
      <c r="G111" s="15" t="s">
        <v>135</v>
      </c>
      <c r="H111" s="3">
        <v>46.1</v>
      </c>
      <c r="I111" s="10"/>
      <c r="J111" s="16">
        <f t="shared" si="14"/>
        <v>922</v>
      </c>
      <c r="K111" s="10">
        <f t="shared" si="12"/>
        <v>147.52000000000001</v>
      </c>
      <c r="L111" s="10"/>
      <c r="M111" s="8">
        <f t="shared" si="13"/>
        <v>1069.52</v>
      </c>
      <c r="N111" s="34"/>
    </row>
    <row r="112" spans="3:14" x14ac:dyDescent="0.25">
      <c r="C112" s="38"/>
      <c r="D112" s="35"/>
      <c r="E112" s="6">
        <v>144</v>
      </c>
      <c r="F112" s="6" t="s">
        <v>10</v>
      </c>
      <c r="G112" s="15" t="s">
        <v>136</v>
      </c>
      <c r="H112" s="3">
        <v>4.67</v>
      </c>
      <c r="I112" s="10"/>
      <c r="J112" s="16">
        <f t="shared" si="14"/>
        <v>672.48</v>
      </c>
      <c r="K112" s="10">
        <f t="shared" si="12"/>
        <v>107.5968</v>
      </c>
      <c r="L112" s="10"/>
      <c r="M112" s="8">
        <f t="shared" si="13"/>
        <v>780.07680000000005</v>
      </c>
      <c r="N112" s="34"/>
    </row>
    <row r="113" spans="3:14" x14ac:dyDescent="0.25">
      <c r="C113" s="38"/>
      <c r="D113" s="35"/>
      <c r="E113" s="6">
        <v>4</v>
      </c>
      <c r="F113" s="6" t="s">
        <v>10</v>
      </c>
      <c r="G113" s="15" t="s">
        <v>137</v>
      </c>
      <c r="H113" s="3">
        <v>14.09</v>
      </c>
      <c r="I113" s="10"/>
      <c r="J113" s="16">
        <f t="shared" si="14"/>
        <v>56.36</v>
      </c>
      <c r="K113" s="10">
        <f t="shared" si="12"/>
        <v>9.0175999999999998</v>
      </c>
      <c r="L113" s="10"/>
      <c r="M113" s="8">
        <f t="shared" si="13"/>
        <v>65.377600000000001</v>
      </c>
      <c r="N113" s="34"/>
    </row>
    <row r="114" spans="3:14" x14ac:dyDescent="0.25">
      <c r="C114" s="38"/>
      <c r="D114" s="35"/>
      <c r="E114" s="6">
        <v>50</v>
      </c>
      <c r="F114" s="6" t="s">
        <v>10</v>
      </c>
      <c r="G114" s="15" t="s">
        <v>70</v>
      </c>
      <c r="H114" s="3">
        <v>7.31</v>
      </c>
      <c r="I114" s="10"/>
      <c r="J114" s="16">
        <f t="shared" si="14"/>
        <v>365.5</v>
      </c>
      <c r="K114" s="10">
        <f t="shared" si="12"/>
        <v>58.480000000000004</v>
      </c>
      <c r="L114" s="10"/>
      <c r="M114" s="8">
        <f t="shared" si="13"/>
        <v>423.98</v>
      </c>
      <c r="N114" s="34"/>
    </row>
    <row r="115" spans="3:14" x14ac:dyDescent="0.25">
      <c r="C115" s="38"/>
      <c r="D115" s="35"/>
      <c r="E115" s="6">
        <v>60</v>
      </c>
      <c r="F115" s="6" t="s">
        <v>10</v>
      </c>
      <c r="G115" s="15" t="s">
        <v>138</v>
      </c>
      <c r="H115" s="3">
        <v>18.96</v>
      </c>
      <c r="I115" s="10"/>
      <c r="J115" s="16">
        <f t="shared" si="14"/>
        <v>1137.6000000000001</v>
      </c>
      <c r="K115" s="10">
        <f t="shared" si="12"/>
        <v>182.01600000000002</v>
      </c>
      <c r="L115" s="10"/>
      <c r="M115" s="8">
        <f t="shared" si="13"/>
        <v>1319.6160000000002</v>
      </c>
      <c r="N115" s="34"/>
    </row>
    <row r="116" spans="3:14" ht="30" x14ac:dyDescent="0.25">
      <c r="C116" s="17">
        <v>42136</v>
      </c>
      <c r="D116" s="6">
        <v>80</v>
      </c>
      <c r="E116" s="6">
        <v>1</v>
      </c>
      <c r="F116" s="6" t="s">
        <v>10</v>
      </c>
      <c r="G116" s="15" t="s">
        <v>139</v>
      </c>
      <c r="H116" s="3">
        <v>2600</v>
      </c>
      <c r="I116" s="10"/>
      <c r="J116" s="16">
        <f t="shared" si="14"/>
        <v>2600</v>
      </c>
      <c r="K116" s="10">
        <f t="shared" si="12"/>
        <v>416</v>
      </c>
      <c r="L116" s="10"/>
      <c r="M116" s="8">
        <f t="shared" si="13"/>
        <v>3016</v>
      </c>
      <c r="N116" s="23" t="s">
        <v>140</v>
      </c>
    </row>
    <row r="117" spans="3:14" ht="30" x14ac:dyDescent="0.25">
      <c r="C117" s="17">
        <v>42138</v>
      </c>
      <c r="D117" s="6">
        <v>81</v>
      </c>
      <c r="E117" s="6">
        <v>6</v>
      </c>
      <c r="F117" s="6" t="s">
        <v>10</v>
      </c>
      <c r="G117" s="15" t="s">
        <v>141</v>
      </c>
      <c r="H117" s="3">
        <v>1110</v>
      </c>
      <c r="I117" s="10"/>
      <c r="J117" s="16">
        <f t="shared" si="14"/>
        <v>6660</v>
      </c>
      <c r="K117" s="10">
        <f t="shared" si="12"/>
        <v>1065.5999999999999</v>
      </c>
      <c r="L117" s="10"/>
      <c r="M117" s="8">
        <f t="shared" si="13"/>
        <v>7725.6</v>
      </c>
      <c r="N117" s="23" t="s">
        <v>142</v>
      </c>
    </row>
    <row r="118" spans="3:14" x14ac:dyDescent="0.25">
      <c r="C118" s="17">
        <v>42139</v>
      </c>
      <c r="D118" s="6">
        <v>82</v>
      </c>
      <c r="E118" s="6">
        <v>1</v>
      </c>
      <c r="F118" s="6" t="s">
        <v>9</v>
      </c>
      <c r="G118" s="15" t="s">
        <v>143</v>
      </c>
      <c r="H118" s="3">
        <v>2460</v>
      </c>
      <c r="I118" s="10"/>
      <c r="J118" s="16">
        <f t="shared" si="14"/>
        <v>2460</v>
      </c>
      <c r="K118" s="10">
        <v>0</v>
      </c>
      <c r="L118" s="10"/>
      <c r="M118" s="8">
        <f t="shared" si="13"/>
        <v>2460</v>
      </c>
      <c r="N118" s="21"/>
    </row>
    <row r="119" spans="3:14" x14ac:dyDescent="0.25">
      <c r="C119" s="17">
        <v>42139</v>
      </c>
      <c r="D119" s="35">
        <v>83</v>
      </c>
      <c r="E119" s="6">
        <v>1</v>
      </c>
      <c r="F119" s="6" t="s">
        <v>144</v>
      </c>
      <c r="G119" s="15" t="s">
        <v>145</v>
      </c>
      <c r="H119" s="3">
        <v>55.5</v>
      </c>
      <c r="I119" s="10"/>
      <c r="J119" s="16">
        <f t="shared" si="14"/>
        <v>55.5</v>
      </c>
      <c r="K119" s="10">
        <v>0</v>
      </c>
      <c r="L119" s="10"/>
      <c r="M119" s="8">
        <f t="shared" si="13"/>
        <v>55.5</v>
      </c>
      <c r="N119" s="21"/>
    </row>
    <row r="120" spans="3:14" x14ac:dyDescent="0.25">
      <c r="C120" s="6"/>
      <c r="D120" s="35"/>
      <c r="E120" s="6">
        <v>1</v>
      </c>
      <c r="F120" s="6" t="s">
        <v>144</v>
      </c>
      <c r="G120" s="15" t="s">
        <v>146</v>
      </c>
      <c r="H120" s="3">
        <v>41</v>
      </c>
      <c r="I120" s="10"/>
      <c r="J120" s="16">
        <f t="shared" si="14"/>
        <v>41</v>
      </c>
      <c r="K120" s="10">
        <v>0</v>
      </c>
      <c r="L120" s="10"/>
      <c r="M120" s="8">
        <f t="shared" si="13"/>
        <v>41</v>
      </c>
      <c r="N120" s="21"/>
    </row>
    <row r="121" spans="3:14" ht="30" x14ac:dyDescent="0.25">
      <c r="C121" s="17">
        <v>42139</v>
      </c>
      <c r="D121" s="6">
        <v>84</v>
      </c>
      <c r="E121" s="6">
        <v>1</v>
      </c>
      <c r="F121" s="6" t="s">
        <v>10</v>
      </c>
      <c r="G121" s="15" t="s">
        <v>147</v>
      </c>
      <c r="H121" s="3">
        <v>154.93</v>
      </c>
      <c r="I121" s="10"/>
      <c r="J121" s="16">
        <f t="shared" si="14"/>
        <v>154.93</v>
      </c>
      <c r="K121" s="10">
        <f>+J121*0.16</f>
        <v>24.788800000000002</v>
      </c>
      <c r="L121" s="10"/>
      <c r="M121" s="8">
        <f t="shared" si="13"/>
        <v>179.71880000000002</v>
      </c>
      <c r="N121" s="21" t="s">
        <v>148</v>
      </c>
    </row>
    <row r="122" spans="3:14" ht="30" x14ac:dyDescent="0.25">
      <c r="C122" s="26">
        <v>42139</v>
      </c>
      <c r="D122" s="6">
        <v>85</v>
      </c>
      <c r="E122" s="6">
        <v>1</v>
      </c>
      <c r="F122" s="6" t="s">
        <v>149</v>
      </c>
      <c r="G122" s="15" t="s">
        <v>150</v>
      </c>
      <c r="H122" s="3">
        <v>187.32</v>
      </c>
      <c r="I122" s="10"/>
      <c r="J122" s="16">
        <f t="shared" si="14"/>
        <v>187.32</v>
      </c>
      <c r="K122" s="10">
        <f>+J122*0.16</f>
        <v>29.9712</v>
      </c>
      <c r="L122" s="10"/>
      <c r="M122" s="8">
        <f t="shared" si="13"/>
        <v>217.2912</v>
      </c>
      <c r="N122" s="21" t="s">
        <v>151</v>
      </c>
    </row>
    <row r="123" spans="3:14" x14ac:dyDescent="0.25">
      <c r="C123" s="26">
        <v>42139</v>
      </c>
      <c r="D123" s="6">
        <v>86</v>
      </c>
      <c r="E123" s="6">
        <v>1</v>
      </c>
      <c r="F123" s="6" t="s">
        <v>149</v>
      </c>
      <c r="G123" s="15" t="s">
        <v>152</v>
      </c>
      <c r="H123" s="3">
        <v>125.86</v>
      </c>
      <c r="I123" s="10"/>
      <c r="J123" s="16">
        <f t="shared" si="14"/>
        <v>125.86</v>
      </c>
      <c r="K123" s="10">
        <f>+J123*0.16</f>
        <v>20.137599999999999</v>
      </c>
      <c r="L123" s="10"/>
      <c r="M123" s="8">
        <f t="shared" si="13"/>
        <v>145.99760000000001</v>
      </c>
      <c r="N123" s="21" t="s">
        <v>153</v>
      </c>
    </row>
    <row r="124" spans="3:14" x14ac:dyDescent="0.25">
      <c r="C124" s="26">
        <v>42139</v>
      </c>
      <c r="D124" s="6">
        <v>87</v>
      </c>
      <c r="E124" s="6">
        <v>1</v>
      </c>
      <c r="F124" s="6" t="s">
        <v>35</v>
      </c>
      <c r="G124" s="15" t="s">
        <v>94</v>
      </c>
      <c r="H124" s="3">
        <v>0</v>
      </c>
      <c r="I124" s="27">
        <v>0</v>
      </c>
      <c r="J124" s="16">
        <f t="shared" si="14"/>
        <v>0</v>
      </c>
      <c r="K124" s="10"/>
      <c r="L124" s="10"/>
      <c r="M124" s="8"/>
      <c r="N124" s="21"/>
    </row>
    <row r="125" spans="3:14" x14ac:dyDescent="0.25">
      <c r="C125" s="26">
        <v>42139</v>
      </c>
      <c r="D125" s="6">
        <v>88</v>
      </c>
      <c r="E125" s="6">
        <v>1</v>
      </c>
      <c r="F125" s="6" t="s">
        <v>35</v>
      </c>
      <c r="G125" s="15" t="s">
        <v>94</v>
      </c>
      <c r="H125" s="3">
        <v>0</v>
      </c>
      <c r="I125" s="27">
        <v>0</v>
      </c>
      <c r="J125" s="16">
        <f t="shared" si="14"/>
        <v>0</v>
      </c>
      <c r="K125" s="10"/>
      <c r="L125" s="10"/>
      <c r="M125" s="8"/>
      <c r="N125" s="21"/>
    </row>
    <row r="126" spans="3:14" x14ac:dyDescent="0.25">
      <c r="C126" s="26">
        <v>42139</v>
      </c>
      <c r="D126" s="37">
        <v>90</v>
      </c>
      <c r="E126" s="6">
        <v>25</v>
      </c>
      <c r="F126" s="6" t="s">
        <v>9</v>
      </c>
      <c r="G126" s="4" t="s">
        <v>154</v>
      </c>
      <c r="H126" s="3">
        <v>47.2</v>
      </c>
      <c r="I126" s="10"/>
      <c r="J126" s="16">
        <f t="shared" si="14"/>
        <v>1180</v>
      </c>
      <c r="K126" s="10">
        <f>+J126*0.16</f>
        <v>188.8</v>
      </c>
      <c r="L126" s="10"/>
      <c r="M126" s="8">
        <f t="shared" ref="M126:M140" si="15">+J126+K126</f>
        <v>1368.8</v>
      </c>
      <c r="N126" s="34" t="s">
        <v>157</v>
      </c>
    </row>
    <row r="127" spans="3:14" x14ac:dyDescent="0.25">
      <c r="C127" s="26">
        <v>42139</v>
      </c>
      <c r="D127" s="37"/>
      <c r="E127" s="6">
        <v>50</v>
      </c>
      <c r="F127" s="6" t="s">
        <v>9</v>
      </c>
      <c r="G127" s="4" t="s">
        <v>64</v>
      </c>
      <c r="H127" s="3">
        <v>33.619999999999997</v>
      </c>
      <c r="I127" s="10"/>
      <c r="J127" s="16">
        <f t="shared" si="14"/>
        <v>1680.9999999999998</v>
      </c>
      <c r="K127" s="10">
        <f t="shared" ref="K127:K131" si="16">+J127*0.16</f>
        <v>268.95999999999998</v>
      </c>
      <c r="L127" s="10"/>
      <c r="M127" s="8">
        <f t="shared" si="15"/>
        <v>1949.9599999999998</v>
      </c>
      <c r="N127" s="34"/>
    </row>
    <row r="128" spans="3:14" x14ac:dyDescent="0.25">
      <c r="C128" s="26">
        <v>42139</v>
      </c>
      <c r="D128" s="37"/>
      <c r="E128" s="6">
        <v>15</v>
      </c>
      <c r="F128" s="6" t="s">
        <v>9</v>
      </c>
      <c r="G128" s="4" t="s">
        <v>137</v>
      </c>
      <c r="H128" s="3">
        <v>49.6</v>
      </c>
      <c r="I128" s="10"/>
      <c r="J128" s="16">
        <f t="shared" si="14"/>
        <v>744</v>
      </c>
      <c r="K128" s="10">
        <f t="shared" si="16"/>
        <v>119.04</v>
      </c>
      <c r="L128" s="10"/>
      <c r="M128" s="8">
        <f t="shared" si="15"/>
        <v>863.04</v>
      </c>
      <c r="N128" s="34"/>
    </row>
    <row r="129" spans="3:14" x14ac:dyDescent="0.25">
      <c r="C129" s="26">
        <v>42139</v>
      </c>
      <c r="D129" s="37"/>
      <c r="E129" s="6">
        <v>25</v>
      </c>
      <c r="F129" s="6" t="s">
        <v>9</v>
      </c>
      <c r="G129" s="4" t="s">
        <v>155</v>
      </c>
      <c r="H129" s="3">
        <v>41.16</v>
      </c>
      <c r="I129" s="10"/>
      <c r="J129" s="16">
        <f t="shared" si="14"/>
        <v>1029</v>
      </c>
      <c r="K129" s="10">
        <f t="shared" si="16"/>
        <v>164.64000000000001</v>
      </c>
      <c r="L129" s="4"/>
      <c r="M129" s="12">
        <f t="shared" si="15"/>
        <v>1193.6400000000001</v>
      </c>
      <c r="N129" s="34"/>
    </row>
    <row r="130" spans="3:14" x14ac:dyDescent="0.25">
      <c r="C130" s="26">
        <v>42139</v>
      </c>
      <c r="D130" s="37"/>
      <c r="E130" s="6">
        <v>25</v>
      </c>
      <c r="F130" s="6" t="s">
        <v>9</v>
      </c>
      <c r="G130" s="4" t="s">
        <v>156</v>
      </c>
      <c r="H130" s="3">
        <v>37.380000000000003</v>
      </c>
      <c r="I130" s="10"/>
      <c r="J130" s="16">
        <f t="shared" si="14"/>
        <v>934.50000000000011</v>
      </c>
      <c r="K130" s="10">
        <f t="shared" si="16"/>
        <v>149.52000000000001</v>
      </c>
      <c r="L130" s="4"/>
      <c r="M130" s="12">
        <f t="shared" si="15"/>
        <v>1084.0200000000002</v>
      </c>
      <c r="N130" s="34"/>
    </row>
    <row r="131" spans="3:14" ht="30" x14ac:dyDescent="0.25">
      <c r="C131" s="26">
        <v>42139</v>
      </c>
      <c r="D131" s="19">
        <v>91</v>
      </c>
      <c r="E131" s="6">
        <v>1</v>
      </c>
      <c r="F131" s="6" t="s">
        <v>9</v>
      </c>
      <c r="G131" s="4" t="s">
        <v>158</v>
      </c>
      <c r="H131" s="3">
        <v>8686</v>
      </c>
      <c r="I131" s="10"/>
      <c r="J131" s="16">
        <v>8600.86</v>
      </c>
      <c r="K131" s="10">
        <f t="shared" si="16"/>
        <v>1376.1376</v>
      </c>
      <c r="L131" s="4"/>
      <c r="M131" s="8">
        <f t="shared" si="15"/>
        <v>9976.9976000000006</v>
      </c>
      <c r="N131" s="21" t="s">
        <v>46</v>
      </c>
    </row>
    <row r="132" spans="3:14" x14ac:dyDescent="0.25">
      <c r="C132" s="29">
        <v>42142</v>
      </c>
      <c r="D132" s="37">
        <v>92</v>
      </c>
      <c r="E132" s="6">
        <v>20</v>
      </c>
      <c r="F132" s="6" t="s">
        <v>9</v>
      </c>
      <c r="G132" s="4" t="s">
        <v>159</v>
      </c>
      <c r="H132" s="3">
        <v>69</v>
      </c>
      <c r="I132" s="10"/>
      <c r="J132" s="16">
        <f t="shared" ref="J132:J137" si="17">+H132*E132</f>
        <v>1380</v>
      </c>
      <c r="K132" s="10">
        <f t="shared" ref="K132:K137" si="18">+J132*0.16</f>
        <v>220.8</v>
      </c>
      <c r="L132" s="4"/>
      <c r="M132" s="8">
        <f t="shared" si="15"/>
        <v>1600.8</v>
      </c>
      <c r="N132" s="34" t="s">
        <v>28</v>
      </c>
    </row>
    <row r="133" spans="3:14" x14ac:dyDescent="0.25">
      <c r="C133" s="30"/>
      <c r="D133" s="37"/>
      <c r="E133" s="6">
        <v>30</v>
      </c>
      <c r="F133" s="6" t="s">
        <v>9</v>
      </c>
      <c r="G133" s="4" t="s">
        <v>87</v>
      </c>
      <c r="H133" s="3">
        <v>68.7</v>
      </c>
      <c r="I133" s="10"/>
      <c r="J133" s="16">
        <f t="shared" si="17"/>
        <v>2061</v>
      </c>
      <c r="K133" s="10">
        <f t="shared" si="18"/>
        <v>329.76</v>
      </c>
      <c r="L133" s="4"/>
      <c r="M133" s="8">
        <f t="shared" si="15"/>
        <v>2390.7600000000002</v>
      </c>
      <c r="N133" s="34"/>
    </row>
    <row r="134" spans="3:14" x14ac:dyDescent="0.25">
      <c r="C134" s="30"/>
      <c r="D134" s="37"/>
      <c r="E134" s="6">
        <v>10</v>
      </c>
      <c r="F134" s="6" t="s">
        <v>9</v>
      </c>
      <c r="G134" s="4" t="s">
        <v>160</v>
      </c>
      <c r="H134" s="3">
        <v>30</v>
      </c>
      <c r="I134" s="10"/>
      <c r="J134" s="16">
        <f t="shared" si="17"/>
        <v>300</v>
      </c>
      <c r="K134" s="10">
        <f t="shared" si="18"/>
        <v>48</v>
      </c>
      <c r="L134" s="4"/>
      <c r="M134" s="8">
        <f t="shared" si="15"/>
        <v>348</v>
      </c>
      <c r="N134" s="34"/>
    </row>
    <row r="135" spans="3:14" x14ac:dyDescent="0.25">
      <c r="C135" s="30"/>
      <c r="D135" s="37"/>
      <c r="E135" s="6">
        <v>10</v>
      </c>
      <c r="F135" s="6" t="s">
        <v>9</v>
      </c>
      <c r="G135" s="4" t="s">
        <v>161</v>
      </c>
      <c r="H135" s="3">
        <v>30</v>
      </c>
      <c r="I135" s="10"/>
      <c r="J135" s="16">
        <f t="shared" si="17"/>
        <v>300</v>
      </c>
      <c r="K135" s="10">
        <f t="shared" si="18"/>
        <v>48</v>
      </c>
      <c r="L135" s="4"/>
      <c r="M135" s="8">
        <f t="shared" si="15"/>
        <v>348</v>
      </c>
      <c r="N135" s="34"/>
    </row>
    <row r="136" spans="3:14" x14ac:dyDescent="0.25">
      <c r="C136" s="30"/>
      <c r="D136" s="37"/>
      <c r="E136" s="6">
        <v>100</v>
      </c>
      <c r="F136" s="6" t="s">
        <v>9</v>
      </c>
      <c r="G136" s="4" t="s">
        <v>162</v>
      </c>
      <c r="H136" s="3">
        <v>12</v>
      </c>
      <c r="I136" s="10"/>
      <c r="J136" s="16">
        <f t="shared" si="17"/>
        <v>1200</v>
      </c>
      <c r="K136" s="10">
        <f t="shared" si="18"/>
        <v>192</v>
      </c>
      <c r="L136" s="4"/>
      <c r="M136" s="8">
        <f t="shared" si="15"/>
        <v>1392</v>
      </c>
      <c r="N136" s="34"/>
    </row>
    <row r="137" spans="3:14" x14ac:dyDescent="0.25">
      <c r="C137" s="31"/>
      <c r="D137" s="37"/>
      <c r="E137" s="6">
        <v>10</v>
      </c>
      <c r="F137" s="6" t="s">
        <v>9</v>
      </c>
      <c r="G137" s="4" t="s">
        <v>86</v>
      </c>
      <c r="H137" s="3">
        <v>130.6</v>
      </c>
      <c r="I137" s="10"/>
      <c r="J137" s="16">
        <f t="shared" si="17"/>
        <v>1306</v>
      </c>
      <c r="K137" s="10">
        <f t="shared" si="18"/>
        <v>208.96</v>
      </c>
      <c r="L137" s="4"/>
      <c r="M137" s="8">
        <f t="shared" si="15"/>
        <v>1514.96</v>
      </c>
      <c r="N137" s="34"/>
    </row>
    <row r="138" spans="3:14" x14ac:dyDescent="0.25">
      <c r="C138" s="26">
        <v>42142</v>
      </c>
      <c r="D138" s="6">
        <v>93</v>
      </c>
      <c r="E138" s="6">
        <v>10</v>
      </c>
      <c r="F138" s="6" t="s">
        <v>35</v>
      </c>
      <c r="G138" s="4" t="s">
        <v>163</v>
      </c>
      <c r="H138" s="8">
        <f>+J138/13</f>
        <v>144.5953846153846</v>
      </c>
      <c r="I138" s="10"/>
      <c r="J138" s="4">
        <v>1879.74</v>
      </c>
      <c r="K138" s="10">
        <v>300.69</v>
      </c>
      <c r="L138" s="4"/>
      <c r="M138" s="12">
        <f t="shared" si="15"/>
        <v>2180.4299999999998</v>
      </c>
      <c r="N138" s="21" t="s">
        <v>40</v>
      </c>
    </row>
    <row r="139" spans="3:14" x14ac:dyDescent="0.25">
      <c r="C139" s="26">
        <v>42143</v>
      </c>
      <c r="D139" s="6">
        <v>94</v>
      </c>
      <c r="E139" s="6">
        <v>1</v>
      </c>
      <c r="F139" s="6" t="s">
        <v>10</v>
      </c>
      <c r="G139" s="4" t="s">
        <v>164</v>
      </c>
      <c r="H139" s="3">
        <v>1800</v>
      </c>
      <c r="I139" s="10"/>
      <c r="J139" s="4">
        <v>1800</v>
      </c>
      <c r="K139" s="4">
        <v>0</v>
      </c>
      <c r="L139" s="4"/>
      <c r="M139" s="3">
        <f t="shared" si="15"/>
        <v>1800</v>
      </c>
      <c r="N139" s="21" t="s">
        <v>165</v>
      </c>
    </row>
    <row r="140" spans="3:14" ht="30" x14ac:dyDescent="0.25">
      <c r="C140" s="26">
        <v>42143</v>
      </c>
      <c r="D140" s="6">
        <v>95</v>
      </c>
      <c r="E140" s="6">
        <v>1</v>
      </c>
      <c r="F140" s="6" t="s">
        <v>35</v>
      </c>
      <c r="G140" s="4" t="s">
        <v>158</v>
      </c>
      <c r="H140" s="3">
        <v>8600.86</v>
      </c>
      <c r="I140" s="10"/>
      <c r="J140" s="10">
        <f>+H140</f>
        <v>8600.86</v>
      </c>
      <c r="K140" s="10">
        <f>+J140*0.16</f>
        <v>1376.1376</v>
      </c>
      <c r="L140" s="10"/>
      <c r="M140" s="8">
        <f t="shared" si="15"/>
        <v>9976.9976000000006</v>
      </c>
      <c r="N140" s="21" t="s">
        <v>46</v>
      </c>
    </row>
    <row r="141" spans="3:14" ht="30" x14ac:dyDescent="0.25">
      <c r="C141" s="26">
        <v>42143</v>
      </c>
      <c r="D141" s="6">
        <v>96</v>
      </c>
      <c r="E141" s="6">
        <v>1</v>
      </c>
      <c r="F141" s="6" t="s">
        <v>35</v>
      </c>
      <c r="G141" s="4" t="s">
        <v>166</v>
      </c>
      <c r="H141" s="3">
        <v>2750</v>
      </c>
      <c r="I141" s="10"/>
      <c r="J141" s="10">
        <f>+H141</f>
        <v>2750</v>
      </c>
      <c r="K141" s="10">
        <v>0</v>
      </c>
      <c r="L141" s="10"/>
      <c r="M141" s="8">
        <f>+J141</f>
        <v>2750</v>
      </c>
      <c r="N141" s="21" t="s">
        <v>167</v>
      </c>
    </row>
    <row r="142" spans="3:14" ht="30" x14ac:dyDescent="0.25">
      <c r="C142" s="26">
        <v>42143</v>
      </c>
      <c r="D142" s="6">
        <v>97</v>
      </c>
      <c r="E142" s="6">
        <v>1</v>
      </c>
      <c r="F142" s="6" t="s">
        <v>35</v>
      </c>
      <c r="G142" s="4" t="s">
        <v>168</v>
      </c>
      <c r="H142" s="3">
        <v>7838.79</v>
      </c>
      <c r="I142" s="10"/>
      <c r="J142" s="10">
        <f>+H142*E142</f>
        <v>7838.79</v>
      </c>
      <c r="K142" s="10">
        <f t="shared" ref="K142:K158" si="19">+J142*0.16</f>
        <v>1254.2064</v>
      </c>
      <c r="L142" s="10">
        <f>+J142*0.1</f>
        <v>783.87900000000002</v>
      </c>
      <c r="M142" s="8">
        <f>+J142+K142-L142</f>
        <v>8309.1173999999992</v>
      </c>
      <c r="N142" s="21" t="s">
        <v>109</v>
      </c>
    </row>
    <row r="143" spans="3:14" x14ac:dyDescent="0.25">
      <c r="C143" s="26">
        <v>42143</v>
      </c>
      <c r="D143" s="6">
        <v>98</v>
      </c>
      <c r="E143" s="6">
        <v>6</v>
      </c>
      <c r="F143" s="6" t="s">
        <v>10</v>
      </c>
      <c r="G143" s="4" t="s">
        <v>169</v>
      </c>
      <c r="H143" s="3">
        <v>6.04</v>
      </c>
      <c r="I143" s="10"/>
      <c r="J143" s="10">
        <f>+H143*E143</f>
        <v>36.24</v>
      </c>
      <c r="K143" s="10">
        <f t="shared" si="19"/>
        <v>5.7984</v>
      </c>
      <c r="L143" s="10"/>
      <c r="M143" s="8">
        <f t="shared" ref="M143:M160" si="20">+J143+K143</f>
        <v>42.038400000000003</v>
      </c>
      <c r="N143" s="21" t="s">
        <v>170</v>
      </c>
    </row>
    <row r="144" spans="3:14" x14ac:dyDescent="0.25">
      <c r="C144" s="26">
        <v>42143</v>
      </c>
      <c r="D144" s="6">
        <v>99</v>
      </c>
      <c r="E144" s="6">
        <v>75</v>
      </c>
      <c r="F144" s="6" t="s">
        <v>171</v>
      </c>
      <c r="G144" s="4" t="s">
        <v>172</v>
      </c>
      <c r="H144" s="3">
        <v>2.63</v>
      </c>
      <c r="I144" s="10"/>
      <c r="J144" s="10">
        <f>+H144*E144</f>
        <v>197.25</v>
      </c>
      <c r="K144" s="10">
        <f t="shared" si="19"/>
        <v>31.560000000000002</v>
      </c>
      <c r="L144" s="10"/>
      <c r="M144" s="8">
        <f t="shared" si="20"/>
        <v>228.81</v>
      </c>
      <c r="N144" s="21" t="s">
        <v>173</v>
      </c>
    </row>
    <row r="145" spans="3:14" x14ac:dyDescent="0.25">
      <c r="C145" s="26">
        <v>42143</v>
      </c>
      <c r="D145" s="6">
        <v>100</v>
      </c>
      <c r="E145" s="6">
        <v>3</v>
      </c>
      <c r="F145" s="6" t="s">
        <v>98</v>
      </c>
      <c r="G145" s="4" t="s">
        <v>174</v>
      </c>
      <c r="H145" s="8">
        <f>+J145/3</f>
        <v>172.33333333333334</v>
      </c>
      <c r="I145" s="10"/>
      <c r="J145" s="10">
        <v>517</v>
      </c>
      <c r="K145" s="10">
        <f t="shared" si="19"/>
        <v>82.72</v>
      </c>
      <c r="L145" s="10"/>
      <c r="M145" s="8">
        <f t="shared" si="20"/>
        <v>599.72</v>
      </c>
      <c r="N145" s="21" t="s">
        <v>40</v>
      </c>
    </row>
    <row r="146" spans="3:14" x14ac:dyDescent="0.25">
      <c r="C146" s="26">
        <v>42146</v>
      </c>
      <c r="D146" s="6">
        <v>102</v>
      </c>
      <c r="E146" s="6">
        <v>3</v>
      </c>
      <c r="F146" s="6" t="s">
        <v>175</v>
      </c>
      <c r="G146" s="4" t="s">
        <v>176</v>
      </c>
      <c r="H146" s="8">
        <f>+J146/3</f>
        <v>780</v>
      </c>
      <c r="I146" s="10"/>
      <c r="J146" s="10">
        <v>2340</v>
      </c>
      <c r="K146" s="10">
        <f t="shared" si="19"/>
        <v>374.40000000000003</v>
      </c>
      <c r="L146" s="10"/>
      <c r="M146" s="8">
        <f t="shared" si="20"/>
        <v>2714.4</v>
      </c>
      <c r="N146" s="21" t="s">
        <v>177</v>
      </c>
    </row>
    <row r="147" spans="3:14" x14ac:dyDescent="0.25">
      <c r="C147" s="29">
        <v>42152</v>
      </c>
      <c r="D147" s="35">
        <v>103</v>
      </c>
      <c r="E147" s="6">
        <v>63</v>
      </c>
      <c r="F147" s="6" t="s">
        <v>178</v>
      </c>
      <c r="G147" s="4" t="s">
        <v>179</v>
      </c>
      <c r="H147" s="8">
        <v>18.5</v>
      </c>
      <c r="I147" s="10"/>
      <c r="J147" s="10">
        <f>+H147*E147</f>
        <v>1165.5</v>
      </c>
      <c r="K147" s="10">
        <f t="shared" si="19"/>
        <v>186.48</v>
      </c>
      <c r="L147" s="10"/>
      <c r="M147" s="8">
        <f t="shared" si="20"/>
        <v>1351.98</v>
      </c>
      <c r="N147" s="34" t="s">
        <v>182</v>
      </c>
    </row>
    <row r="148" spans="3:14" x14ac:dyDescent="0.25">
      <c r="C148" s="31"/>
      <c r="D148" s="35"/>
      <c r="E148" s="6">
        <v>24</v>
      </c>
      <c r="F148" s="6" t="s">
        <v>180</v>
      </c>
      <c r="G148" s="4" t="s">
        <v>181</v>
      </c>
      <c r="H148" s="8">
        <v>400</v>
      </c>
      <c r="I148" s="10"/>
      <c r="J148" s="10">
        <f>+H148*E148</f>
        <v>9600</v>
      </c>
      <c r="K148" s="10">
        <f t="shared" si="19"/>
        <v>1536</v>
      </c>
      <c r="L148" s="10"/>
      <c r="M148" s="8">
        <f t="shared" si="20"/>
        <v>11136</v>
      </c>
      <c r="N148" s="34"/>
    </row>
    <row r="149" spans="3:14" x14ac:dyDescent="0.25">
      <c r="C149" s="29">
        <v>42152</v>
      </c>
      <c r="D149" s="6">
        <v>104</v>
      </c>
      <c r="E149" s="6">
        <v>193</v>
      </c>
      <c r="F149" s="6" t="s">
        <v>178</v>
      </c>
      <c r="G149" s="4" t="s">
        <v>183</v>
      </c>
      <c r="H149" s="8">
        <f>+J149/E149</f>
        <v>6.6896373056994811</v>
      </c>
      <c r="I149" s="10"/>
      <c r="J149" s="10">
        <v>1291.0999999999999</v>
      </c>
      <c r="K149" s="10">
        <f t="shared" si="19"/>
        <v>206.57599999999999</v>
      </c>
      <c r="L149" s="10"/>
      <c r="M149" s="8">
        <f t="shared" si="20"/>
        <v>1497.6759999999999</v>
      </c>
      <c r="N149" s="21" t="s">
        <v>31</v>
      </c>
    </row>
    <row r="150" spans="3:14" ht="30" x14ac:dyDescent="0.25">
      <c r="C150" s="31"/>
      <c r="D150" s="6">
        <v>105</v>
      </c>
      <c r="E150" s="6">
        <v>1</v>
      </c>
      <c r="F150" s="6" t="s">
        <v>184</v>
      </c>
      <c r="G150" s="4" t="s">
        <v>185</v>
      </c>
      <c r="H150" s="8">
        <v>2361.21</v>
      </c>
      <c r="I150" s="10"/>
      <c r="J150" s="10">
        <f t="shared" ref="J150:J161" si="21">+H150*E150</f>
        <v>2361.21</v>
      </c>
      <c r="K150" s="10">
        <f t="shared" si="19"/>
        <v>377.79360000000003</v>
      </c>
      <c r="L150" s="10"/>
      <c r="M150" s="8">
        <f t="shared" si="20"/>
        <v>2739.0036</v>
      </c>
      <c r="N150" s="21" t="s">
        <v>186</v>
      </c>
    </row>
    <row r="151" spans="3:14" ht="30" x14ac:dyDescent="0.25">
      <c r="C151" s="26">
        <v>42152</v>
      </c>
      <c r="D151" s="6">
        <v>106</v>
      </c>
      <c r="E151" s="6">
        <v>5</v>
      </c>
      <c r="F151" s="6" t="s">
        <v>187</v>
      </c>
      <c r="G151" s="4" t="s">
        <v>188</v>
      </c>
      <c r="H151" s="8">
        <v>34.396000000000001</v>
      </c>
      <c r="I151" s="10"/>
      <c r="J151" s="10">
        <f t="shared" si="21"/>
        <v>171.98000000000002</v>
      </c>
      <c r="K151" s="10">
        <f t="shared" si="19"/>
        <v>27.516800000000003</v>
      </c>
      <c r="L151" s="10"/>
      <c r="M151" s="8">
        <f t="shared" si="20"/>
        <v>199.49680000000001</v>
      </c>
      <c r="N151" s="21" t="s">
        <v>189</v>
      </c>
    </row>
    <row r="152" spans="3:14" x14ac:dyDescent="0.25">
      <c r="C152" s="29">
        <v>42156</v>
      </c>
      <c r="D152" s="35">
        <v>108</v>
      </c>
      <c r="E152" s="6">
        <v>2</v>
      </c>
      <c r="F152" s="6" t="s">
        <v>9</v>
      </c>
      <c r="G152" s="4" t="s">
        <v>190</v>
      </c>
      <c r="H152" s="8">
        <v>608.9</v>
      </c>
      <c r="I152" s="10"/>
      <c r="J152" s="10">
        <f t="shared" si="21"/>
        <v>1217.8</v>
      </c>
      <c r="K152" s="10">
        <f t="shared" si="19"/>
        <v>194.84799999999998</v>
      </c>
      <c r="L152" s="10"/>
      <c r="M152" s="8">
        <f t="shared" si="20"/>
        <v>1412.6479999999999</v>
      </c>
      <c r="N152" s="34" t="s">
        <v>193</v>
      </c>
    </row>
    <row r="153" spans="3:14" x14ac:dyDescent="0.25">
      <c r="C153" s="30"/>
      <c r="D153" s="35"/>
      <c r="E153" s="6">
        <v>20</v>
      </c>
      <c r="F153" s="6" t="s">
        <v>9</v>
      </c>
      <c r="G153" s="4" t="s">
        <v>191</v>
      </c>
      <c r="H153" s="8">
        <v>9.3000000000000007</v>
      </c>
      <c r="I153" s="10"/>
      <c r="J153" s="10">
        <f t="shared" si="21"/>
        <v>186</v>
      </c>
      <c r="K153" s="10">
        <f t="shared" si="19"/>
        <v>29.76</v>
      </c>
      <c r="L153" s="10"/>
      <c r="M153" s="8">
        <f t="shared" si="20"/>
        <v>215.76</v>
      </c>
      <c r="N153" s="34"/>
    </row>
    <row r="154" spans="3:14" x14ac:dyDescent="0.25">
      <c r="C154" s="31"/>
      <c r="D154" s="35"/>
      <c r="E154" s="6">
        <v>8</v>
      </c>
      <c r="F154" s="6" t="s">
        <v>9</v>
      </c>
      <c r="G154" s="4" t="s">
        <v>192</v>
      </c>
      <c r="H154" s="8">
        <v>31.4</v>
      </c>
      <c r="I154" s="10"/>
      <c r="J154" s="10">
        <f t="shared" si="21"/>
        <v>251.2</v>
      </c>
      <c r="K154" s="10">
        <f t="shared" si="19"/>
        <v>40.192</v>
      </c>
      <c r="L154" s="10"/>
      <c r="M154" s="8">
        <f t="shared" si="20"/>
        <v>291.392</v>
      </c>
      <c r="N154" s="34"/>
    </row>
    <row r="155" spans="3:14" x14ac:dyDescent="0.25">
      <c r="C155" s="26">
        <v>42156</v>
      </c>
      <c r="D155" s="6">
        <v>109</v>
      </c>
      <c r="E155" s="6">
        <v>1</v>
      </c>
      <c r="F155" s="6" t="s">
        <v>9</v>
      </c>
      <c r="G155" s="4" t="s">
        <v>194</v>
      </c>
      <c r="H155" s="8">
        <v>550</v>
      </c>
      <c r="I155" s="10"/>
      <c r="J155" s="10">
        <f t="shared" si="21"/>
        <v>550</v>
      </c>
      <c r="K155" s="10">
        <f t="shared" si="19"/>
        <v>88</v>
      </c>
      <c r="L155" s="10"/>
      <c r="M155" s="8">
        <f t="shared" si="20"/>
        <v>638</v>
      </c>
      <c r="N155" s="21" t="s">
        <v>195</v>
      </c>
    </row>
    <row r="156" spans="3:14" x14ac:dyDescent="0.25">
      <c r="C156" s="29">
        <v>42156</v>
      </c>
      <c r="D156" s="35">
        <v>110</v>
      </c>
      <c r="E156" s="6">
        <v>3</v>
      </c>
      <c r="F156" s="6" t="s">
        <v>9</v>
      </c>
      <c r="G156" s="4" t="s">
        <v>196</v>
      </c>
      <c r="H156" s="8">
        <v>1014</v>
      </c>
      <c r="I156" s="10"/>
      <c r="J156" s="10">
        <f t="shared" si="21"/>
        <v>3042</v>
      </c>
      <c r="K156" s="10">
        <f t="shared" si="19"/>
        <v>486.72</v>
      </c>
      <c r="L156" s="10"/>
      <c r="M156" s="8">
        <f t="shared" si="20"/>
        <v>3528.7200000000003</v>
      </c>
      <c r="N156" s="34" t="s">
        <v>198</v>
      </c>
    </row>
    <row r="157" spans="3:14" x14ac:dyDescent="0.25">
      <c r="C157" s="31"/>
      <c r="D157" s="35"/>
      <c r="E157" s="6">
        <v>3</v>
      </c>
      <c r="F157" s="6" t="s">
        <v>9</v>
      </c>
      <c r="G157" s="4" t="s">
        <v>197</v>
      </c>
      <c r="H157" s="8">
        <v>286</v>
      </c>
      <c r="I157" s="10"/>
      <c r="J157" s="10">
        <f t="shared" si="21"/>
        <v>858</v>
      </c>
      <c r="K157" s="10">
        <f t="shared" si="19"/>
        <v>137.28</v>
      </c>
      <c r="L157" s="10"/>
      <c r="M157" s="8">
        <f t="shared" si="20"/>
        <v>995.28</v>
      </c>
      <c r="N157" s="34"/>
    </row>
    <row r="158" spans="3:14" ht="30" x14ac:dyDescent="0.25">
      <c r="C158" s="28">
        <v>42158</v>
      </c>
      <c r="D158" s="6">
        <v>111</v>
      </c>
      <c r="E158" s="6">
        <v>5</v>
      </c>
      <c r="F158" s="6" t="s">
        <v>9</v>
      </c>
      <c r="G158" s="4" t="s">
        <v>199</v>
      </c>
      <c r="H158" s="8">
        <v>1998</v>
      </c>
      <c r="I158" s="10"/>
      <c r="J158" s="10">
        <f t="shared" si="21"/>
        <v>9990</v>
      </c>
      <c r="K158" s="10">
        <f t="shared" si="19"/>
        <v>1598.4</v>
      </c>
      <c r="L158" s="10"/>
      <c r="M158" s="8">
        <f t="shared" si="20"/>
        <v>11588.4</v>
      </c>
      <c r="N158" s="21" t="s">
        <v>200</v>
      </c>
    </row>
    <row r="159" spans="3:14" x14ac:dyDescent="0.25">
      <c r="C159" s="28">
        <v>42158</v>
      </c>
      <c r="D159" s="6">
        <v>112</v>
      </c>
      <c r="E159" s="6">
        <v>2</v>
      </c>
      <c r="F159" s="6" t="s">
        <v>9</v>
      </c>
      <c r="G159" s="4" t="s">
        <v>201</v>
      </c>
      <c r="H159" s="8">
        <v>23</v>
      </c>
      <c r="I159" s="10"/>
      <c r="J159" s="10">
        <f t="shared" si="21"/>
        <v>46</v>
      </c>
      <c r="K159" s="10">
        <v>0</v>
      </c>
      <c r="L159" s="10"/>
      <c r="M159" s="8">
        <f t="shared" si="20"/>
        <v>46</v>
      </c>
      <c r="N159" s="21" t="s">
        <v>202</v>
      </c>
    </row>
    <row r="160" spans="3:14" x14ac:dyDescent="0.25">
      <c r="C160" s="28">
        <v>42158</v>
      </c>
      <c r="D160" s="6">
        <v>113</v>
      </c>
      <c r="E160" s="6">
        <v>1</v>
      </c>
      <c r="F160" s="6" t="s">
        <v>9</v>
      </c>
      <c r="G160" s="4" t="s">
        <v>201</v>
      </c>
      <c r="H160" s="8">
        <v>23</v>
      </c>
      <c r="I160" s="10"/>
      <c r="J160" s="10">
        <f t="shared" si="21"/>
        <v>23</v>
      </c>
      <c r="K160" s="10">
        <v>0</v>
      </c>
      <c r="L160" s="10"/>
      <c r="M160" s="8">
        <f t="shared" si="20"/>
        <v>23</v>
      </c>
      <c r="N160" s="21" t="s">
        <v>202</v>
      </c>
    </row>
    <row r="161" spans="3:14" x14ac:dyDescent="0.25">
      <c r="C161" s="28">
        <v>42158</v>
      </c>
      <c r="D161" s="6">
        <v>114</v>
      </c>
      <c r="E161" s="6">
        <v>3</v>
      </c>
      <c r="F161" s="6" t="s">
        <v>9</v>
      </c>
      <c r="G161" s="4" t="s">
        <v>201</v>
      </c>
      <c r="H161" s="8">
        <v>23</v>
      </c>
      <c r="I161" s="10"/>
      <c r="J161" s="10">
        <f t="shared" si="21"/>
        <v>69</v>
      </c>
      <c r="K161" s="10">
        <v>0</v>
      </c>
      <c r="L161" s="10"/>
      <c r="M161" s="8">
        <f>+J161</f>
        <v>69</v>
      </c>
      <c r="N161" s="21" t="s">
        <v>202</v>
      </c>
    </row>
    <row r="162" spans="3:14" ht="30" x14ac:dyDescent="0.25">
      <c r="C162" s="28">
        <v>42158</v>
      </c>
      <c r="D162" s="6">
        <v>115</v>
      </c>
      <c r="E162" s="6">
        <v>129.6</v>
      </c>
      <c r="F162" s="6" t="s">
        <v>178</v>
      </c>
      <c r="G162" s="4" t="s">
        <v>183</v>
      </c>
      <c r="H162" s="8">
        <f>+J162/E162</f>
        <v>6.6551697530864198</v>
      </c>
      <c r="I162" s="10"/>
      <c r="J162" s="10">
        <v>862.51</v>
      </c>
      <c r="K162" s="10">
        <f>+J162*0.16</f>
        <v>138.0016</v>
      </c>
      <c r="L162" s="10"/>
      <c r="M162" s="8">
        <f>+J162+K162</f>
        <v>1000.5116</v>
      </c>
      <c r="N162" s="21" t="s">
        <v>203</v>
      </c>
    </row>
    <row r="163" spans="3:14" ht="30" x14ac:dyDescent="0.25">
      <c r="C163" s="28">
        <v>42160</v>
      </c>
      <c r="D163" s="6">
        <v>116</v>
      </c>
      <c r="E163" s="6">
        <v>101</v>
      </c>
      <c r="F163" s="6" t="s">
        <v>9</v>
      </c>
      <c r="G163" s="4" t="s">
        <v>201</v>
      </c>
      <c r="H163" s="8">
        <v>24</v>
      </c>
      <c r="I163" s="10">
        <v>692.86</v>
      </c>
      <c r="J163" s="10">
        <f t="shared" ref="J163:J171" si="22">+H163*E163</f>
        <v>2424</v>
      </c>
      <c r="K163" s="10">
        <v>0</v>
      </c>
      <c r="L163" s="10"/>
      <c r="M163" s="8">
        <f>+J163-I163</f>
        <v>1731.1399999999999</v>
      </c>
      <c r="N163" s="21" t="s">
        <v>204</v>
      </c>
    </row>
    <row r="164" spans="3:14" x14ac:dyDescent="0.25">
      <c r="C164" s="26">
        <v>42160</v>
      </c>
      <c r="D164" s="6">
        <v>117</v>
      </c>
      <c r="E164" s="6">
        <v>1</v>
      </c>
      <c r="F164" s="6" t="s">
        <v>9</v>
      </c>
      <c r="G164" s="4" t="s">
        <v>205</v>
      </c>
      <c r="H164" s="8">
        <v>9206.0300000000007</v>
      </c>
      <c r="I164" s="10"/>
      <c r="J164" s="10">
        <f t="shared" si="22"/>
        <v>9206.0300000000007</v>
      </c>
      <c r="K164" s="10">
        <f t="shared" ref="K164:K181" si="23">+J164*0.16</f>
        <v>1472.9648000000002</v>
      </c>
      <c r="L164" s="10"/>
      <c r="M164" s="8">
        <f t="shared" ref="M164:M171" si="24">+J164+K164</f>
        <v>10678.9948</v>
      </c>
      <c r="N164" s="21" t="s">
        <v>206</v>
      </c>
    </row>
    <row r="165" spans="3:14" x14ac:dyDescent="0.25">
      <c r="C165" s="29">
        <v>42163</v>
      </c>
      <c r="D165" s="35">
        <v>118</v>
      </c>
      <c r="E165" s="6">
        <v>25</v>
      </c>
      <c r="F165" s="6" t="s">
        <v>16</v>
      </c>
      <c r="G165" s="4" t="s">
        <v>207</v>
      </c>
      <c r="H165" s="8">
        <v>207.5</v>
      </c>
      <c r="I165" s="10"/>
      <c r="J165" s="10">
        <f t="shared" si="22"/>
        <v>5187.5</v>
      </c>
      <c r="K165" s="10">
        <f t="shared" si="23"/>
        <v>830</v>
      </c>
      <c r="L165" s="10"/>
      <c r="M165" s="8">
        <f t="shared" si="24"/>
        <v>6017.5</v>
      </c>
      <c r="N165" s="34" t="s">
        <v>209</v>
      </c>
    </row>
    <row r="166" spans="3:14" x14ac:dyDescent="0.25">
      <c r="C166" s="31"/>
      <c r="D166" s="35"/>
      <c r="E166" s="6">
        <v>25</v>
      </c>
      <c r="F166" s="6" t="s">
        <v>16</v>
      </c>
      <c r="G166" s="4" t="s">
        <v>208</v>
      </c>
      <c r="H166" s="8">
        <v>172.4</v>
      </c>
      <c r="I166" s="10"/>
      <c r="J166" s="10">
        <f t="shared" si="22"/>
        <v>4310</v>
      </c>
      <c r="K166" s="10">
        <f t="shared" si="23"/>
        <v>689.6</v>
      </c>
      <c r="L166" s="10"/>
      <c r="M166" s="8">
        <f t="shared" si="24"/>
        <v>4999.6000000000004</v>
      </c>
      <c r="N166" s="34"/>
    </row>
    <row r="167" spans="3:14" x14ac:dyDescent="0.25">
      <c r="C167" s="6" t="s">
        <v>291</v>
      </c>
      <c r="D167" s="6">
        <v>119</v>
      </c>
      <c r="E167" s="6">
        <v>12</v>
      </c>
      <c r="F167" s="6" t="s">
        <v>9</v>
      </c>
      <c r="G167" s="4" t="s">
        <v>210</v>
      </c>
      <c r="H167" s="8">
        <v>34.396599999999999</v>
      </c>
      <c r="I167" s="10"/>
      <c r="J167" s="10">
        <f t="shared" si="22"/>
        <v>412.75919999999996</v>
      </c>
      <c r="K167" s="10">
        <f t="shared" si="23"/>
        <v>66.041471999999999</v>
      </c>
      <c r="L167" s="10"/>
      <c r="M167" s="8">
        <f t="shared" si="24"/>
        <v>478.80067199999996</v>
      </c>
      <c r="N167" s="21" t="s">
        <v>211</v>
      </c>
    </row>
    <row r="168" spans="3:14" ht="30" x14ac:dyDescent="0.25">
      <c r="C168" s="26">
        <v>42164</v>
      </c>
      <c r="D168" s="6">
        <v>120</v>
      </c>
      <c r="E168" s="6">
        <v>1</v>
      </c>
      <c r="F168" s="6" t="s">
        <v>16</v>
      </c>
      <c r="G168" s="4" t="s">
        <v>212</v>
      </c>
      <c r="H168" s="8">
        <v>219.6</v>
      </c>
      <c r="I168" s="10">
        <v>0</v>
      </c>
      <c r="J168" s="10">
        <f t="shared" si="22"/>
        <v>219.6</v>
      </c>
      <c r="K168" s="10">
        <f t="shared" si="23"/>
        <v>35.136000000000003</v>
      </c>
      <c r="L168" s="10"/>
      <c r="M168" s="8">
        <f t="shared" si="24"/>
        <v>254.73599999999999</v>
      </c>
      <c r="N168" s="21" t="s">
        <v>151</v>
      </c>
    </row>
    <row r="169" spans="3:14" ht="30" x14ac:dyDescent="0.25">
      <c r="C169" s="26">
        <v>42164</v>
      </c>
      <c r="D169" s="6">
        <v>121</v>
      </c>
      <c r="E169" s="6">
        <v>10</v>
      </c>
      <c r="F169" s="6" t="s">
        <v>9</v>
      </c>
      <c r="G169" s="4" t="s">
        <v>213</v>
      </c>
      <c r="H169" s="8">
        <v>23.5</v>
      </c>
      <c r="I169" s="10"/>
      <c r="J169" s="10">
        <f t="shared" si="22"/>
        <v>235</v>
      </c>
      <c r="K169" s="10">
        <f t="shared" si="23"/>
        <v>37.6</v>
      </c>
      <c r="L169" s="10"/>
      <c r="M169" s="8">
        <f t="shared" si="24"/>
        <v>272.60000000000002</v>
      </c>
      <c r="N169" s="21" t="s">
        <v>151</v>
      </c>
    </row>
    <row r="170" spans="3:14" ht="30" x14ac:dyDescent="0.25">
      <c r="C170" s="26">
        <v>42164</v>
      </c>
      <c r="D170" s="6">
        <v>123</v>
      </c>
      <c r="E170" s="6">
        <v>1</v>
      </c>
      <c r="F170" s="6" t="s">
        <v>214</v>
      </c>
      <c r="G170" s="4" t="s">
        <v>215</v>
      </c>
      <c r="H170" s="8">
        <v>400</v>
      </c>
      <c r="I170" s="10"/>
      <c r="J170" s="10">
        <f t="shared" si="22"/>
        <v>400</v>
      </c>
      <c r="K170" s="10">
        <f t="shared" si="23"/>
        <v>64</v>
      </c>
      <c r="L170" s="10"/>
      <c r="M170" s="8">
        <f t="shared" si="24"/>
        <v>464</v>
      </c>
      <c r="N170" s="21" t="s">
        <v>216</v>
      </c>
    </row>
    <row r="171" spans="3:14" ht="30" x14ac:dyDescent="0.25">
      <c r="C171" s="26">
        <v>42167</v>
      </c>
      <c r="D171" s="6">
        <v>124</v>
      </c>
      <c r="E171" s="6">
        <v>8</v>
      </c>
      <c r="F171" s="6" t="s">
        <v>9</v>
      </c>
      <c r="G171" s="4" t="s">
        <v>217</v>
      </c>
      <c r="H171" s="8">
        <v>278.5</v>
      </c>
      <c r="I171" s="10"/>
      <c r="J171" s="10">
        <f t="shared" si="22"/>
        <v>2228</v>
      </c>
      <c r="K171" s="10">
        <f t="shared" si="23"/>
        <v>356.48</v>
      </c>
      <c r="L171" s="10"/>
      <c r="M171" s="8">
        <f t="shared" si="24"/>
        <v>2584.48</v>
      </c>
      <c r="N171" s="21" t="s">
        <v>218</v>
      </c>
    </row>
    <row r="172" spans="3:14" x14ac:dyDescent="0.25">
      <c r="C172" s="26">
        <v>42167</v>
      </c>
      <c r="D172" s="6">
        <v>125</v>
      </c>
      <c r="E172" s="6">
        <v>1</v>
      </c>
      <c r="F172" s="6" t="s">
        <v>144</v>
      </c>
      <c r="G172" s="4" t="s">
        <v>219</v>
      </c>
      <c r="H172" s="8">
        <v>260.3</v>
      </c>
      <c r="I172" s="10"/>
      <c r="J172" s="10">
        <f>+M172/1.16</f>
        <v>224.39655172413796</v>
      </c>
      <c r="K172" s="10">
        <f t="shared" si="23"/>
        <v>35.903448275862075</v>
      </c>
      <c r="L172" s="10"/>
      <c r="M172" s="8">
        <v>260.3</v>
      </c>
      <c r="N172" s="21" t="s">
        <v>220</v>
      </c>
    </row>
    <row r="173" spans="3:14" x14ac:dyDescent="0.25">
      <c r="C173" s="29">
        <v>42167</v>
      </c>
      <c r="D173" s="35">
        <v>126</v>
      </c>
      <c r="E173" s="6">
        <v>5</v>
      </c>
      <c r="F173" s="6" t="s">
        <v>9</v>
      </c>
      <c r="G173" s="4" t="s">
        <v>221</v>
      </c>
      <c r="H173" s="8">
        <v>296.58</v>
      </c>
      <c r="I173" s="10"/>
      <c r="J173" s="10">
        <f t="shared" ref="J173:J182" si="25">+H173*E173</f>
        <v>1482.8999999999999</v>
      </c>
      <c r="K173" s="10">
        <f t="shared" si="23"/>
        <v>237.26399999999998</v>
      </c>
      <c r="L173" s="10"/>
      <c r="M173" s="8">
        <f t="shared" ref="M173:M181" si="26">+J173+K173</f>
        <v>1720.1639999999998</v>
      </c>
      <c r="N173" s="34" t="s">
        <v>229</v>
      </c>
    </row>
    <row r="174" spans="3:14" x14ac:dyDescent="0.25">
      <c r="C174" s="32"/>
      <c r="D174" s="35"/>
      <c r="E174" s="6">
        <v>2</v>
      </c>
      <c r="F174" s="6" t="s">
        <v>9</v>
      </c>
      <c r="G174" s="4" t="s">
        <v>222</v>
      </c>
      <c r="H174" s="8">
        <v>1100</v>
      </c>
      <c r="I174" s="10"/>
      <c r="J174" s="10">
        <f t="shared" si="25"/>
        <v>2200</v>
      </c>
      <c r="K174" s="10">
        <f t="shared" si="23"/>
        <v>352</v>
      </c>
      <c r="L174" s="10"/>
      <c r="M174" s="8">
        <f t="shared" si="26"/>
        <v>2552</v>
      </c>
      <c r="N174" s="34"/>
    </row>
    <row r="175" spans="3:14" x14ac:dyDescent="0.25">
      <c r="C175" s="32"/>
      <c r="D175" s="35"/>
      <c r="E175" s="6">
        <v>200</v>
      </c>
      <c r="F175" s="6" t="s">
        <v>171</v>
      </c>
      <c r="G175" s="4" t="s">
        <v>223</v>
      </c>
      <c r="H175" s="8">
        <v>3.89</v>
      </c>
      <c r="I175" s="10"/>
      <c r="J175" s="10">
        <f t="shared" si="25"/>
        <v>778</v>
      </c>
      <c r="K175" s="10">
        <f t="shared" si="23"/>
        <v>124.48</v>
      </c>
      <c r="L175" s="10"/>
      <c r="M175" s="8">
        <f t="shared" si="26"/>
        <v>902.48</v>
      </c>
      <c r="N175" s="34"/>
    </row>
    <row r="176" spans="3:14" x14ac:dyDescent="0.25">
      <c r="C176" s="32"/>
      <c r="D176" s="35"/>
      <c r="E176" s="6">
        <v>40</v>
      </c>
      <c r="F176" s="6" t="s">
        <v>9</v>
      </c>
      <c r="G176" s="4" t="s">
        <v>224</v>
      </c>
      <c r="H176" s="8">
        <v>15.3</v>
      </c>
      <c r="I176" s="10"/>
      <c r="J176" s="10">
        <f t="shared" si="25"/>
        <v>612</v>
      </c>
      <c r="K176" s="10">
        <f t="shared" si="23"/>
        <v>97.92</v>
      </c>
      <c r="L176" s="10"/>
      <c r="M176" s="8">
        <f t="shared" si="26"/>
        <v>709.92</v>
      </c>
      <c r="N176" s="34"/>
    </row>
    <row r="177" spans="3:14" x14ac:dyDescent="0.25">
      <c r="C177" s="32"/>
      <c r="D177" s="35"/>
      <c r="E177" s="6">
        <v>40</v>
      </c>
      <c r="F177" s="6" t="s">
        <v>9</v>
      </c>
      <c r="G177" s="4" t="s">
        <v>225</v>
      </c>
      <c r="H177" s="8">
        <v>15.3</v>
      </c>
      <c r="I177" s="10"/>
      <c r="J177" s="10">
        <f t="shared" si="25"/>
        <v>612</v>
      </c>
      <c r="K177" s="10">
        <f t="shared" si="23"/>
        <v>97.92</v>
      </c>
      <c r="L177" s="10"/>
      <c r="M177" s="8">
        <f t="shared" si="26"/>
        <v>709.92</v>
      </c>
      <c r="N177" s="34"/>
    </row>
    <row r="178" spans="3:14" x14ac:dyDescent="0.25">
      <c r="C178" s="32"/>
      <c r="D178" s="35"/>
      <c r="E178" s="6">
        <v>25</v>
      </c>
      <c r="F178" s="6" t="s">
        <v>9</v>
      </c>
      <c r="G178" s="4" t="s">
        <v>226</v>
      </c>
      <c r="H178" s="8">
        <v>26.85</v>
      </c>
      <c r="I178" s="10"/>
      <c r="J178" s="10">
        <f t="shared" si="25"/>
        <v>671.25</v>
      </c>
      <c r="K178" s="10">
        <f t="shared" si="23"/>
        <v>107.4</v>
      </c>
      <c r="L178" s="10"/>
      <c r="M178" s="8">
        <f t="shared" si="26"/>
        <v>778.65</v>
      </c>
      <c r="N178" s="34"/>
    </row>
    <row r="179" spans="3:14" x14ac:dyDescent="0.25">
      <c r="C179" s="33"/>
      <c r="D179" s="35"/>
      <c r="E179" s="6">
        <v>50</v>
      </c>
      <c r="F179" s="6" t="s">
        <v>227</v>
      </c>
      <c r="G179" s="4" t="s">
        <v>228</v>
      </c>
      <c r="H179" s="8">
        <v>31.71</v>
      </c>
      <c r="I179" s="10"/>
      <c r="J179" s="10">
        <f t="shared" si="25"/>
        <v>1585.5</v>
      </c>
      <c r="K179" s="10">
        <f t="shared" si="23"/>
        <v>253.68</v>
      </c>
      <c r="L179" s="10"/>
      <c r="M179" s="8">
        <f t="shared" si="26"/>
        <v>1839.18</v>
      </c>
      <c r="N179" s="34"/>
    </row>
    <row r="180" spans="3:14" ht="30" x14ac:dyDescent="0.25">
      <c r="C180" s="29">
        <v>42167</v>
      </c>
      <c r="D180" s="35">
        <v>127</v>
      </c>
      <c r="E180" s="6">
        <v>1</v>
      </c>
      <c r="F180" s="6" t="s">
        <v>9</v>
      </c>
      <c r="G180" s="4" t="s">
        <v>230</v>
      </c>
      <c r="H180" s="8">
        <v>281.39999999999998</v>
      </c>
      <c r="I180" s="10"/>
      <c r="J180" s="10">
        <f t="shared" si="25"/>
        <v>281.39999999999998</v>
      </c>
      <c r="K180" s="10">
        <f t="shared" si="23"/>
        <v>45.023999999999994</v>
      </c>
      <c r="L180" s="10"/>
      <c r="M180" s="8">
        <f t="shared" si="26"/>
        <v>326.42399999999998</v>
      </c>
      <c r="N180" s="21" t="s">
        <v>233</v>
      </c>
    </row>
    <row r="181" spans="3:14" x14ac:dyDescent="0.25">
      <c r="C181" s="33"/>
      <c r="D181" s="35"/>
      <c r="E181" s="6">
        <v>4</v>
      </c>
      <c r="F181" s="6" t="s">
        <v>231</v>
      </c>
      <c r="G181" s="4" t="s">
        <v>232</v>
      </c>
      <c r="H181" s="8">
        <v>10.199999999999999</v>
      </c>
      <c r="I181" s="10"/>
      <c r="J181" s="10">
        <f t="shared" si="25"/>
        <v>40.799999999999997</v>
      </c>
      <c r="K181" s="10">
        <f t="shared" si="23"/>
        <v>6.5279999999999996</v>
      </c>
      <c r="L181" s="10"/>
      <c r="M181" s="8">
        <f t="shared" si="26"/>
        <v>47.327999999999996</v>
      </c>
      <c r="N181" s="21"/>
    </row>
    <row r="182" spans="3:14" x14ac:dyDescent="0.25">
      <c r="C182" s="26">
        <v>42170</v>
      </c>
      <c r="D182" s="6">
        <v>128</v>
      </c>
      <c r="E182" s="6">
        <v>327</v>
      </c>
      <c r="F182" s="6" t="s">
        <v>9</v>
      </c>
      <c r="G182" s="4" t="s">
        <v>117</v>
      </c>
      <c r="H182" s="8">
        <v>28</v>
      </c>
      <c r="I182" s="10">
        <v>2616</v>
      </c>
      <c r="J182" s="10">
        <f t="shared" si="25"/>
        <v>9156</v>
      </c>
      <c r="K182" s="10">
        <v>0</v>
      </c>
      <c r="L182" s="10"/>
      <c r="M182" s="8">
        <f>+J182-I182</f>
        <v>6540</v>
      </c>
      <c r="N182" s="21" t="s">
        <v>234</v>
      </c>
    </row>
    <row r="183" spans="3:14" x14ac:dyDescent="0.25">
      <c r="C183" s="26">
        <v>42170</v>
      </c>
      <c r="D183" s="6">
        <v>129</v>
      </c>
      <c r="E183" s="6">
        <v>1</v>
      </c>
      <c r="F183" s="6" t="s">
        <v>9</v>
      </c>
      <c r="G183" s="4" t="s">
        <v>235</v>
      </c>
      <c r="H183" s="8">
        <v>0</v>
      </c>
      <c r="I183" s="10">
        <v>0</v>
      </c>
      <c r="J183" s="10">
        <v>0</v>
      </c>
      <c r="K183" s="10">
        <v>0</v>
      </c>
      <c r="L183" s="10">
        <v>0</v>
      </c>
      <c r="M183" s="8">
        <v>0</v>
      </c>
      <c r="N183" s="21"/>
    </row>
    <row r="184" spans="3:14" x14ac:dyDescent="0.25">
      <c r="C184" s="26">
        <v>42170</v>
      </c>
      <c r="D184" s="6">
        <v>130</v>
      </c>
      <c r="E184" s="6">
        <v>185</v>
      </c>
      <c r="F184" s="6" t="s">
        <v>9</v>
      </c>
      <c r="G184" s="4" t="s">
        <v>117</v>
      </c>
      <c r="H184" s="8">
        <v>28</v>
      </c>
      <c r="I184" s="10">
        <v>1480</v>
      </c>
      <c r="J184" s="10">
        <f>+H184*E184</f>
        <v>5180</v>
      </c>
      <c r="K184" s="10">
        <v>0</v>
      </c>
      <c r="L184" s="10"/>
      <c r="M184" s="8">
        <f>+J184-I184</f>
        <v>3700</v>
      </c>
      <c r="N184" s="21" t="s">
        <v>234</v>
      </c>
    </row>
    <row r="185" spans="3:14" x14ac:dyDescent="0.25">
      <c r="C185" s="29">
        <v>42170</v>
      </c>
      <c r="D185" s="35">
        <v>131</v>
      </c>
      <c r="E185" s="6">
        <v>50</v>
      </c>
      <c r="F185" s="6" t="s">
        <v>9</v>
      </c>
      <c r="G185" s="4" t="s">
        <v>236</v>
      </c>
      <c r="H185" s="8">
        <v>4.95</v>
      </c>
      <c r="I185" s="10"/>
      <c r="J185" s="10">
        <f>+H185*E185</f>
        <v>247.5</v>
      </c>
      <c r="K185" s="10">
        <f>+J185*0.16</f>
        <v>39.6</v>
      </c>
      <c r="L185" s="10"/>
      <c r="M185" s="8">
        <f>+J185+K185</f>
        <v>287.10000000000002</v>
      </c>
      <c r="N185" s="34" t="s">
        <v>238</v>
      </c>
    </row>
    <row r="186" spans="3:14" x14ac:dyDescent="0.25">
      <c r="C186" s="33"/>
      <c r="D186" s="35"/>
      <c r="E186" s="6">
        <v>40</v>
      </c>
      <c r="F186" s="6" t="s">
        <v>9</v>
      </c>
      <c r="G186" s="4" t="s">
        <v>237</v>
      </c>
      <c r="H186" s="8">
        <v>1.35</v>
      </c>
      <c r="I186" s="10"/>
      <c r="J186" s="10">
        <f>+H186*E186</f>
        <v>54</v>
      </c>
      <c r="K186" s="10">
        <f>+J186*0.16</f>
        <v>8.64</v>
      </c>
      <c r="L186" s="10"/>
      <c r="M186" s="8">
        <f>+J186+K186</f>
        <v>62.64</v>
      </c>
      <c r="N186" s="34"/>
    </row>
    <row r="187" spans="3:14" x14ac:dyDescent="0.25">
      <c r="C187" s="26">
        <v>42170</v>
      </c>
      <c r="D187" s="6">
        <v>132</v>
      </c>
      <c r="E187" s="6">
        <v>2</v>
      </c>
      <c r="F187" s="6" t="s">
        <v>9</v>
      </c>
      <c r="G187" s="4" t="s">
        <v>117</v>
      </c>
      <c r="H187" s="8">
        <v>23</v>
      </c>
      <c r="I187" s="10"/>
      <c r="J187" s="10">
        <f>+H187*E187</f>
        <v>46</v>
      </c>
      <c r="K187" s="10">
        <v>0</v>
      </c>
      <c r="L187" s="10"/>
      <c r="M187" s="8">
        <v>46</v>
      </c>
      <c r="N187" s="21" t="s">
        <v>239</v>
      </c>
    </row>
    <row r="188" spans="3:14" x14ac:dyDescent="0.25">
      <c r="C188" s="26">
        <v>42173</v>
      </c>
      <c r="D188" s="18">
        <v>133</v>
      </c>
      <c r="E188" s="6">
        <v>1</v>
      </c>
      <c r="F188" s="6" t="s">
        <v>9</v>
      </c>
      <c r="G188" s="4" t="s">
        <v>242</v>
      </c>
      <c r="H188" s="8">
        <v>9222.5</v>
      </c>
      <c r="I188" s="10"/>
      <c r="J188" s="10">
        <f>+H188*E188</f>
        <v>9222.5</v>
      </c>
      <c r="K188" s="10">
        <f>+J188*0.16</f>
        <v>1475.6000000000001</v>
      </c>
      <c r="L188" s="10"/>
      <c r="M188" s="8">
        <f>+J188+K188</f>
        <v>10698.1</v>
      </c>
      <c r="N188" s="21" t="s">
        <v>243</v>
      </c>
    </row>
    <row r="189" spans="3:14" ht="30" x14ac:dyDescent="0.25">
      <c r="C189" s="26">
        <v>42173</v>
      </c>
      <c r="D189" s="6">
        <v>134</v>
      </c>
      <c r="E189" s="6">
        <v>1</v>
      </c>
      <c r="F189" s="6" t="s">
        <v>9</v>
      </c>
      <c r="G189" s="4" t="s">
        <v>240</v>
      </c>
      <c r="H189" s="8">
        <v>5594</v>
      </c>
      <c r="I189" s="10"/>
      <c r="J189" s="10">
        <f>+H189</f>
        <v>5594</v>
      </c>
      <c r="K189" s="10">
        <f>+J189*0.16</f>
        <v>895.04</v>
      </c>
      <c r="L189" s="10"/>
      <c r="M189" s="8">
        <f>+J189+K189</f>
        <v>6489.04</v>
      </c>
      <c r="N189" s="21" t="s">
        <v>241</v>
      </c>
    </row>
    <row r="190" spans="3:14" ht="30" x14ac:dyDescent="0.25">
      <c r="C190" s="26">
        <v>42174</v>
      </c>
      <c r="D190" s="6">
        <v>135</v>
      </c>
      <c r="E190" s="6">
        <v>19</v>
      </c>
      <c r="F190" s="6" t="s">
        <v>244</v>
      </c>
      <c r="G190" s="4" t="s">
        <v>115</v>
      </c>
      <c r="H190" s="8">
        <v>567</v>
      </c>
      <c r="I190" s="10"/>
      <c r="J190" s="10">
        <f t="shared" ref="J190:J198" si="27">+H190*E190</f>
        <v>10773</v>
      </c>
      <c r="K190" s="10">
        <f>+J190*0.16</f>
        <v>1723.68</v>
      </c>
      <c r="L190" s="10"/>
      <c r="M190" s="8">
        <f>+J190+K190</f>
        <v>12496.68</v>
      </c>
      <c r="N190" s="21" t="s">
        <v>245</v>
      </c>
    </row>
    <row r="191" spans="3:14" ht="30" x14ac:dyDescent="0.25">
      <c r="C191" s="26">
        <v>42174</v>
      </c>
      <c r="D191" s="6">
        <v>136</v>
      </c>
      <c r="E191" s="6">
        <v>71</v>
      </c>
      <c r="F191" s="6" t="s">
        <v>9</v>
      </c>
      <c r="G191" s="4" t="s">
        <v>117</v>
      </c>
      <c r="H191" s="8">
        <v>28</v>
      </c>
      <c r="I191" s="10">
        <v>568</v>
      </c>
      <c r="J191" s="10">
        <f t="shared" si="27"/>
        <v>1988</v>
      </c>
      <c r="K191" s="10"/>
      <c r="L191" s="10"/>
      <c r="M191" s="8">
        <f>+J191-I191</f>
        <v>1420</v>
      </c>
      <c r="N191" s="21" t="s">
        <v>246</v>
      </c>
    </row>
    <row r="192" spans="3:14" x14ac:dyDescent="0.25">
      <c r="C192" s="26">
        <v>42174</v>
      </c>
      <c r="D192" s="6">
        <v>137</v>
      </c>
      <c r="E192" s="6">
        <v>10</v>
      </c>
      <c r="F192" s="6" t="s">
        <v>9</v>
      </c>
      <c r="G192" s="4" t="s">
        <v>247</v>
      </c>
      <c r="H192" s="8">
        <v>1068</v>
      </c>
      <c r="I192" s="10"/>
      <c r="J192" s="10">
        <f t="shared" si="27"/>
        <v>10680</v>
      </c>
      <c r="K192" s="10">
        <f t="shared" ref="K192:K200" si="28">+J192*0.16</f>
        <v>1708.8</v>
      </c>
      <c r="L192" s="10"/>
      <c r="M192" s="8">
        <f t="shared" ref="M192:M200" si="29">+J192+K192</f>
        <v>12388.8</v>
      </c>
      <c r="N192" s="21" t="s">
        <v>248</v>
      </c>
    </row>
    <row r="193" spans="3:14" x14ac:dyDescent="0.25">
      <c r="C193" s="29">
        <v>42178</v>
      </c>
      <c r="D193" s="36">
        <v>141</v>
      </c>
      <c r="E193" s="6">
        <v>5</v>
      </c>
      <c r="F193" s="6" t="s">
        <v>10</v>
      </c>
      <c r="G193" s="4" t="s">
        <v>249</v>
      </c>
      <c r="H193" s="8">
        <v>89.57</v>
      </c>
      <c r="I193" s="10"/>
      <c r="J193" s="10">
        <f t="shared" si="27"/>
        <v>447.84999999999997</v>
      </c>
      <c r="K193" s="10">
        <f t="shared" si="28"/>
        <v>71.655999999999992</v>
      </c>
      <c r="L193" s="10"/>
      <c r="M193" s="8">
        <f t="shared" si="29"/>
        <v>519.50599999999997</v>
      </c>
      <c r="N193" s="34" t="s">
        <v>151</v>
      </c>
    </row>
    <row r="194" spans="3:14" x14ac:dyDescent="0.25">
      <c r="C194" s="30"/>
      <c r="D194" s="36"/>
      <c r="E194" s="6">
        <v>12</v>
      </c>
      <c r="F194" s="6" t="s">
        <v>10</v>
      </c>
      <c r="G194" s="4" t="s">
        <v>250</v>
      </c>
      <c r="H194" s="8">
        <v>35.71</v>
      </c>
      <c r="I194" s="10"/>
      <c r="J194" s="10">
        <f t="shared" si="27"/>
        <v>428.52</v>
      </c>
      <c r="K194" s="10">
        <f t="shared" si="28"/>
        <v>68.563199999999995</v>
      </c>
      <c r="L194" s="10"/>
      <c r="M194" s="8">
        <f t="shared" si="29"/>
        <v>497.08319999999998</v>
      </c>
      <c r="N194" s="34"/>
    </row>
    <row r="195" spans="3:14" x14ac:dyDescent="0.25">
      <c r="C195" s="30"/>
      <c r="D195" s="36"/>
      <c r="E195" s="6">
        <v>12</v>
      </c>
      <c r="F195" s="6" t="s">
        <v>10</v>
      </c>
      <c r="G195" s="4" t="s">
        <v>250</v>
      </c>
      <c r="H195" s="8">
        <v>22.73</v>
      </c>
      <c r="I195" s="10"/>
      <c r="J195" s="10">
        <f t="shared" si="27"/>
        <v>272.76</v>
      </c>
      <c r="K195" s="10">
        <f t="shared" si="28"/>
        <v>43.641599999999997</v>
      </c>
      <c r="L195" s="10"/>
      <c r="M195" s="8">
        <f t="shared" si="29"/>
        <v>316.40159999999997</v>
      </c>
      <c r="N195" s="34"/>
    </row>
    <row r="196" spans="3:14" x14ac:dyDescent="0.25">
      <c r="C196" s="30"/>
      <c r="D196" s="36"/>
      <c r="E196" s="6">
        <v>2</v>
      </c>
      <c r="F196" s="6" t="s">
        <v>10</v>
      </c>
      <c r="G196" s="4" t="s">
        <v>251</v>
      </c>
      <c r="H196" s="8">
        <v>24.63</v>
      </c>
      <c r="I196" s="10"/>
      <c r="J196" s="10">
        <f t="shared" si="27"/>
        <v>49.26</v>
      </c>
      <c r="K196" s="10">
        <f t="shared" si="28"/>
        <v>7.8815999999999997</v>
      </c>
      <c r="L196" s="10"/>
      <c r="M196" s="8">
        <f t="shared" si="29"/>
        <v>57.141599999999997</v>
      </c>
      <c r="N196" s="34"/>
    </row>
    <row r="197" spans="3:14" x14ac:dyDescent="0.25">
      <c r="C197" s="30"/>
      <c r="D197" s="36"/>
      <c r="E197" s="6">
        <v>2</v>
      </c>
      <c r="F197" s="6" t="s">
        <v>10</v>
      </c>
      <c r="G197" s="4" t="s">
        <v>252</v>
      </c>
      <c r="H197" s="8">
        <v>13.38</v>
      </c>
      <c r="I197" s="10"/>
      <c r="J197" s="10">
        <f t="shared" si="27"/>
        <v>26.76</v>
      </c>
      <c r="K197" s="10">
        <f t="shared" si="28"/>
        <v>4.2816000000000001</v>
      </c>
      <c r="L197" s="10"/>
      <c r="M197" s="8">
        <f t="shared" si="29"/>
        <v>31.041600000000003</v>
      </c>
      <c r="N197" s="34"/>
    </row>
    <row r="198" spans="3:14" x14ac:dyDescent="0.25">
      <c r="C198" s="31"/>
      <c r="D198" s="36"/>
      <c r="E198" s="6">
        <v>1</v>
      </c>
      <c r="F198" s="6" t="s">
        <v>253</v>
      </c>
      <c r="G198" s="4" t="s">
        <v>254</v>
      </c>
      <c r="H198" s="3">
        <v>50</v>
      </c>
      <c r="I198" s="10"/>
      <c r="J198" s="10">
        <f t="shared" si="27"/>
        <v>50</v>
      </c>
      <c r="K198" s="10">
        <f t="shared" si="28"/>
        <v>8</v>
      </c>
      <c r="L198" s="10"/>
      <c r="M198" s="8">
        <f t="shared" si="29"/>
        <v>58</v>
      </c>
      <c r="N198" s="34"/>
    </row>
    <row r="199" spans="3:14" ht="30" x14ac:dyDescent="0.25">
      <c r="C199" s="26">
        <v>42178</v>
      </c>
      <c r="D199" s="18">
        <v>142</v>
      </c>
      <c r="E199" s="6">
        <v>25</v>
      </c>
      <c r="F199" s="6" t="s">
        <v>9</v>
      </c>
      <c r="G199" s="15" t="s">
        <v>255</v>
      </c>
      <c r="H199" s="8">
        <f>+J199/25</f>
        <v>16.500799999999998</v>
      </c>
      <c r="I199" s="10"/>
      <c r="J199" s="10">
        <v>412.52</v>
      </c>
      <c r="K199" s="10">
        <f t="shared" si="28"/>
        <v>66.003199999999993</v>
      </c>
      <c r="L199" s="10"/>
      <c r="M199" s="8">
        <f t="shared" si="29"/>
        <v>478.52319999999997</v>
      </c>
      <c r="N199" s="21" t="s">
        <v>256</v>
      </c>
    </row>
    <row r="200" spans="3:14" x14ac:dyDescent="0.25">
      <c r="C200" s="26">
        <v>42178</v>
      </c>
      <c r="D200" s="18">
        <v>143</v>
      </c>
      <c r="E200" s="6" t="s">
        <v>257</v>
      </c>
      <c r="F200" s="6" t="s">
        <v>258</v>
      </c>
      <c r="G200" s="15" t="s">
        <v>259</v>
      </c>
      <c r="H200" s="3" t="s">
        <v>257</v>
      </c>
      <c r="I200" s="10"/>
      <c r="J200" s="10">
        <v>11890.24</v>
      </c>
      <c r="K200" s="10">
        <f t="shared" si="28"/>
        <v>1902.4384</v>
      </c>
      <c r="L200" s="10"/>
      <c r="M200" s="8">
        <f t="shared" si="29"/>
        <v>13792.678400000001</v>
      </c>
      <c r="N200" s="21" t="s">
        <v>260</v>
      </c>
    </row>
    <row r="201" spans="3:14" x14ac:dyDescent="0.25">
      <c r="C201" s="26">
        <v>42179</v>
      </c>
      <c r="D201" s="6">
        <v>144</v>
      </c>
      <c r="E201" s="6">
        <v>3</v>
      </c>
      <c r="F201" s="6" t="s">
        <v>9</v>
      </c>
      <c r="G201" s="15" t="s">
        <v>117</v>
      </c>
      <c r="H201" s="3">
        <v>23</v>
      </c>
      <c r="I201" s="10"/>
      <c r="J201" s="10">
        <f t="shared" ref="J201:J211" si="30">+H201*E201</f>
        <v>69</v>
      </c>
      <c r="K201" s="10">
        <v>0</v>
      </c>
      <c r="L201" s="10"/>
      <c r="M201" s="8">
        <v>69</v>
      </c>
      <c r="N201" s="21" t="s">
        <v>261</v>
      </c>
    </row>
    <row r="202" spans="3:14" x14ac:dyDescent="0.25">
      <c r="C202" s="29">
        <v>42179</v>
      </c>
      <c r="D202" s="35">
        <v>146</v>
      </c>
      <c r="E202" s="6">
        <v>2</v>
      </c>
      <c r="F202" s="6" t="s">
        <v>9</v>
      </c>
      <c r="G202" s="4" t="s">
        <v>262</v>
      </c>
      <c r="H202" s="3">
        <v>80.17</v>
      </c>
      <c r="I202" s="10"/>
      <c r="J202" s="10">
        <f t="shared" si="30"/>
        <v>160.34</v>
      </c>
      <c r="K202" s="10">
        <f t="shared" ref="K202:K213" si="31">+J202*0.16</f>
        <v>25.654400000000003</v>
      </c>
      <c r="L202" s="10"/>
      <c r="M202" s="8">
        <f t="shared" ref="M202:M213" si="32">+J202+K202</f>
        <v>185.99440000000001</v>
      </c>
      <c r="N202" s="34" t="s">
        <v>266</v>
      </c>
    </row>
    <row r="203" spans="3:14" x14ac:dyDescent="0.25">
      <c r="C203" s="32"/>
      <c r="D203" s="35"/>
      <c r="E203" s="6">
        <v>2</v>
      </c>
      <c r="F203" s="6" t="s">
        <v>9</v>
      </c>
      <c r="G203" s="4" t="s">
        <v>263</v>
      </c>
      <c r="H203" s="8">
        <v>1685.34</v>
      </c>
      <c r="I203" s="10"/>
      <c r="J203" s="10">
        <f t="shared" si="30"/>
        <v>3370.68</v>
      </c>
      <c r="K203" s="10">
        <f t="shared" si="31"/>
        <v>539.30880000000002</v>
      </c>
      <c r="L203" s="10"/>
      <c r="M203" s="8">
        <f t="shared" si="32"/>
        <v>3909.9888000000001</v>
      </c>
      <c r="N203" s="34"/>
    </row>
    <row r="204" spans="3:14" x14ac:dyDescent="0.25">
      <c r="C204" s="32"/>
      <c r="D204" s="35"/>
      <c r="E204" s="6">
        <v>20</v>
      </c>
      <c r="F204" s="6" t="s">
        <v>9</v>
      </c>
      <c r="G204" s="4" t="s">
        <v>264</v>
      </c>
      <c r="H204" s="8">
        <v>0.48</v>
      </c>
      <c r="I204" s="10"/>
      <c r="J204" s="10">
        <f t="shared" si="30"/>
        <v>9.6</v>
      </c>
      <c r="K204" s="10">
        <f t="shared" si="31"/>
        <v>1.536</v>
      </c>
      <c r="L204" s="10"/>
      <c r="M204" s="8">
        <f t="shared" si="32"/>
        <v>11.135999999999999</v>
      </c>
      <c r="N204" s="34"/>
    </row>
    <row r="205" spans="3:14" x14ac:dyDescent="0.25">
      <c r="C205" s="33"/>
      <c r="D205" s="35"/>
      <c r="E205" s="6">
        <v>5</v>
      </c>
      <c r="F205" s="6" t="s">
        <v>9</v>
      </c>
      <c r="G205" s="4" t="s">
        <v>265</v>
      </c>
      <c r="H205" s="8">
        <v>460.61</v>
      </c>
      <c r="I205" s="10"/>
      <c r="J205" s="10">
        <f t="shared" si="30"/>
        <v>2303.0500000000002</v>
      </c>
      <c r="K205" s="10">
        <f t="shared" si="31"/>
        <v>368.48800000000006</v>
      </c>
      <c r="L205" s="10"/>
      <c r="M205" s="8">
        <f t="shared" si="32"/>
        <v>2671.5380000000005</v>
      </c>
      <c r="N205" s="34"/>
    </row>
    <row r="206" spans="3:14" x14ac:dyDescent="0.25">
      <c r="C206" s="29">
        <v>42179</v>
      </c>
      <c r="D206" s="35">
        <v>147</v>
      </c>
      <c r="E206" s="6">
        <v>4</v>
      </c>
      <c r="F206" s="6" t="s">
        <v>9</v>
      </c>
      <c r="G206" s="4" t="s">
        <v>268</v>
      </c>
      <c r="H206" s="8">
        <v>108.1</v>
      </c>
      <c r="I206" s="10"/>
      <c r="J206" s="10">
        <f t="shared" si="30"/>
        <v>432.4</v>
      </c>
      <c r="K206" s="10">
        <f t="shared" si="31"/>
        <v>69.183999999999997</v>
      </c>
      <c r="L206" s="10"/>
      <c r="M206" s="8">
        <f t="shared" si="32"/>
        <v>501.58399999999995</v>
      </c>
      <c r="N206" s="34" t="s">
        <v>271</v>
      </c>
    </row>
    <row r="207" spans="3:14" x14ac:dyDescent="0.25">
      <c r="C207" s="32"/>
      <c r="D207" s="35"/>
      <c r="E207" s="6">
        <v>7</v>
      </c>
      <c r="F207" s="6" t="s">
        <v>9</v>
      </c>
      <c r="G207" s="4" t="s">
        <v>269</v>
      </c>
      <c r="H207" s="8">
        <v>304.75</v>
      </c>
      <c r="I207" s="10"/>
      <c r="J207" s="10">
        <f t="shared" si="30"/>
        <v>2133.25</v>
      </c>
      <c r="K207" s="10">
        <f t="shared" si="31"/>
        <v>341.32</v>
      </c>
      <c r="L207" s="10"/>
      <c r="M207" s="8">
        <f t="shared" si="32"/>
        <v>2474.5700000000002</v>
      </c>
      <c r="N207" s="34"/>
    </row>
    <row r="208" spans="3:14" x14ac:dyDescent="0.25">
      <c r="C208" s="33"/>
      <c r="D208" s="35"/>
      <c r="E208" s="6">
        <v>2</v>
      </c>
      <c r="F208" s="6" t="s">
        <v>9</v>
      </c>
      <c r="G208" s="4" t="s">
        <v>270</v>
      </c>
      <c r="H208" s="8">
        <v>104.23</v>
      </c>
      <c r="I208" s="10"/>
      <c r="J208" s="10">
        <f t="shared" si="30"/>
        <v>208.46</v>
      </c>
      <c r="K208" s="10">
        <f t="shared" si="31"/>
        <v>33.3536</v>
      </c>
      <c r="L208" s="10"/>
      <c r="M208" s="8">
        <f t="shared" si="32"/>
        <v>241.81360000000001</v>
      </c>
      <c r="N208" s="34"/>
    </row>
    <row r="209" spans="3:14" x14ac:dyDescent="0.25">
      <c r="C209" s="26">
        <v>42179</v>
      </c>
      <c r="D209" s="6">
        <v>148</v>
      </c>
      <c r="E209" s="6">
        <v>1</v>
      </c>
      <c r="F209" s="6" t="s">
        <v>52</v>
      </c>
      <c r="G209" s="4" t="s">
        <v>272</v>
      </c>
      <c r="H209" s="8">
        <v>431.04</v>
      </c>
      <c r="I209" s="10"/>
      <c r="J209" s="10">
        <f t="shared" si="30"/>
        <v>431.04</v>
      </c>
      <c r="K209" s="10">
        <f t="shared" si="31"/>
        <v>68.966400000000007</v>
      </c>
      <c r="L209" s="10"/>
      <c r="M209" s="8">
        <f t="shared" si="32"/>
        <v>500.00640000000004</v>
      </c>
      <c r="N209" s="21" t="s">
        <v>273</v>
      </c>
    </row>
    <row r="210" spans="3:14" x14ac:dyDescent="0.25">
      <c r="C210" s="26">
        <v>42179</v>
      </c>
      <c r="D210" s="6">
        <v>150</v>
      </c>
      <c r="E210" s="6">
        <v>1</v>
      </c>
      <c r="F210" s="6" t="s">
        <v>52</v>
      </c>
      <c r="G210" s="4" t="s">
        <v>274</v>
      </c>
      <c r="H210" s="8">
        <v>431.03</v>
      </c>
      <c r="I210" s="10"/>
      <c r="J210" s="10">
        <f t="shared" si="30"/>
        <v>431.03</v>
      </c>
      <c r="K210" s="10">
        <f t="shared" si="31"/>
        <v>68.964799999999997</v>
      </c>
      <c r="L210" s="10"/>
      <c r="M210" s="8">
        <f t="shared" si="32"/>
        <v>499.99479999999994</v>
      </c>
      <c r="N210" s="21" t="s">
        <v>273</v>
      </c>
    </row>
    <row r="211" spans="3:14" x14ac:dyDescent="0.25">
      <c r="C211" s="26">
        <v>42179</v>
      </c>
      <c r="D211" s="6">
        <v>151</v>
      </c>
      <c r="E211" s="6">
        <v>2</v>
      </c>
      <c r="F211" s="6" t="s">
        <v>9</v>
      </c>
      <c r="G211" s="4" t="s">
        <v>275</v>
      </c>
      <c r="H211" s="8">
        <v>215.52</v>
      </c>
      <c r="I211" s="10"/>
      <c r="J211" s="10">
        <f t="shared" si="30"/>
        <v>431.04</v>
      </c>
      <c r="K211" s="10">
        <f t="shared" si="31"/>
        <v>68.966400000000007</v>
      </c>
      <c r="L211" s="10"/>
      <c r="M211" s="8">
        <f t="shared" si="32"/>
        <v>500.00640000000004</v>
      </c>
      <c r="N211" s="21" t="s">
        <v>273</v>
      </c>
    </row>
    <row r="212" spans="3:14" x14ac:dyDescent="0.25">
      <c r="C212" s="26">
        <v>42179</v>
      </c>
      <c r="D212" s="6">
        <v>152</v>
      </c>
      <c r="E212" s="6">
        <v>10</v>
      </c>
      <c r="F212" s="6" t="s">
        <v>10</v>
      </c>
      <c r="G212" s="4" t="s">
        <v>276</v>
      </c>
      <c r="H212" s="8">
        <f>+J212/10</f>
        <v>43.103999999999999</v>
      </c>
      <c r="I212" s="10"/>
      <c r="J212" s="10">
        <v>431.04</v>
      </c>
      <c r="K212" s="10">
        <f t="shared" si="31"/>
        <v>68.966400000000007</v>
      </c>
      <c r="L212" s="10"/>
      <c r="M212" s="8">
        <f t="shared" si="32"/>
        <v>500.00640000000004</v>
      </c>
      <c r="N212" s="21" t="s">
        <v>273</v>
      </c>
    </row>
    <row r="213" spans="3:14" x14ac:dyDescent="0.25">
      <c r="C213" s="26">
        <v>42179</v>
      </c>
      <c r="D213" s="6">
        <v>153</v>
      </c>
      <c r="E213" s="6">
        <v>1</v>
      </c>
      <c r="F213" s="6" t="s">
        <v>10</v>
      </c>
      <c r="G213" s="4" t="s">
        <v>277</v>
      </c>
      <c r="H213" s="8">
        <v>147.41</v>
      </c>
      <c r="I213" s="10"/>
      <c r="J213" s="10">
        <f>+H213</f>
        <v>147.41</v>
      </c>
      <c r="K213" s="10">
        <f t="shared" si="31"/>
        <v>23.585599999999999</v>
      </c>
      <c r="L213" s="10"/>
      <c r="M213" s="8">
        <f t="shared" si="32"/>
        <v>170.9956</v>
      </c>
      <c r="N213" s="21" t="s">
        <v>40</v>
      </c>
    </row>
    <row r="214" spans="3:14" x14ac:dyDescent="0.25">
      <c r="C214" s="26">
        <v>42179</v>
      </c>
      <c r="D214" s="6">
        <v>154</v>
      </c>
      <c r="E214" s="6"/>
      <c r="F214" s="6"/>
      <c r="G214" s="4" t="s">
        <v>278</v>
      </c>
      <c r="H214" s="8">
        <v>0</v>
      </c>
      <c r="I214" s="10">
        <v>0</v>
      </c>
      <c r="J214" s="10">
        <v>0</v>
      </c>
      <c r="K214" s="10">
        <v>0</v>
      </c>
      <c r="L214" s="10"/>
      <c r="M214" s="8">
        <v>0</v>
      </c>
      <c r="N214" s="21"/>
    </row>
    <row r="215" spans="3:14" x14ac:dyDescent="0.25">
      <c r="C215" s="29">
        <v>42179</v>
      </c>
      <c r="D215" s="35">
        <v>155</v>
      </c>
      <c r="E215" s="6">
        <v>1500</v>
      </c>
      <c r="F215" s="6" t="s">
        <v>9</v>
      </c>
      <c r="G215" s="4" t="s">
        <v>279</v>
      </c>
      <c r="H215" s="8">
        <v>1.5</v>
      </c>
      <c r="I215" s="10"/>
      <c r="J215" s="10">
        <f t="shared" ref="J215:J221" si="33">+H215*E215</f>
        <v>2250</v>
      </c>
      <c r="K215" s="10">
        <f t="shared" ref="K215:K221" si="34">+J215*0.16</f>
        <v>360</v>
      </c>
      <c r="L215" s="10"/>
      <c r="M215" s="8">
        <f t="shared" ref="M215:M221" si="35">+J215+K215</f>
        <v>2610</v>
      </c>
      <c r="N215" s="34" t="s">
        <v>157</v>
      </c>
    </row>
    <row r="216" spans="3:14" x14ac:dyDescent="0.25">
      <c r="C216" s="33"/>
      <c r="D216" s="35"/>
      <c r="E216" s="6">
        <v>150</v>
      </c>
      <c r="F216" s="6" t="s">
        <v>9</v>
      </c>
      <c r="G216" s="4" t="s">
        <v>280</v>
      </c>
      <c r="H216" s="8">
        <v>29.98</v>
      </c>
      <c r="I216" s="10"/>
      <c r="J216" s="10">
        <f t="shared" si="33"/>
        <v>4497</v>
      </c>
      <c r="K216" s="10">
        <f t="shared" si="34"/>
        <v>719.52</v>
      </c>
      <c r="L216" s="10"/>
      <c r="M216" s="8">
        <f t="shared" si="35"/>
        <v>5216.5200000000004</v>
      </c>
      <c r="N216" s="34"/>
    </row>
    <row r="217" spans="3:14" ht="30" x14ac:dyDescent="0.25">
      <c r="C217" s="26">
        <v>42179</v>
      </c>
      <c r="D217" s="6">
        <v>156</v>
      </c>
      <c r="E217" s="6">
        <v>55</v>
      </c>
      <c r="F217" s="6" t="s">
        <v>9</v>
      </c>
      <c r="G217" s="4" t="s">
        <v>281</v>
      </c>
      <c r="H217" s="8">
        <v>18.190000000000001</v>
      </c>
      <c r="I217" s="10"/>
      <c r="J217" s="10">
        <f t="shared" si="33"/>
        <v>1000.45</v>
      </c>
      <c r="K217" s="10">
        <f t="shared" si="34"/>
        <v>160.072</v>
      </c>
      <c r="L217" s="10"/>
      <c r="M217" s="8">
        <f t="shared" si="35"/>
        <v>1160.5219999999999</v>
      </c>
      <c r="N217" s="21" t="s">
        <v>282</v>
      </c>
    </row>
    <row r="218" spans="3:14" x14ac:dyDescent="0.25">
      <c r="C218" s="29">
        <v>42184</v>
      </c>
      <c r="D218" s="35">
        <v>157</v>
      </c>
      <c r="E218" s="6">
        <v>45</v>
      </c>
      <c r="F218" s="6" t="s">
        <v>9</v>
      </c>
      <c r="G218" s="4" t="s">
        <v>283</v>
      </c>
      <c r="H218" s="8">
        <v>151.51</v>
      </c>
      <c r="I218" s="10"/>
      <c r="J218" s="10">
        <f t="shared" si="33"/>
        <v>6817.95</v>
      </c>
      <c r="K218" s="10">
        <f t="shared" si="34"/>
        <v>1090.8720000000001</v>
      </c>
      <c r="L218" s="10"/>
      <c r="M218" s="8">
        <f t="shared" si="35"/>
        <v>7908.8220000000001</v>
      </c>
      <c r="N218" s="34" t="s">
        <v>285</v>
      </c>
    </row>
    <row r="219" spans="3:14" x14ac:dyDescent="0.25">
      <c r="C219" s="31"/>
      <c r="D219" s="35"/>
      <c r="E219" s="6">
        <v>40</v>
      </c>
      <c r="F219" s="6" t="s">
        <v>9</v>
      </c>
      <c r="G219" s="4" t="s">
        <v>284</v>
      </c>
      <c r="H219" s="8">
        <v>98.65</v>
      </c>
      <c r="I219" s="10"/>
      <c r="J219" s="10">
        <f t="shared" si="33"/>
        <v>3946</v>
      </c>
      <c r="K219" s="10">
        <f t="shared" si="34"/>
        <v>631.36</v>
      </c>
      <c r="L219" s="10"/>
      <c r="M219" s="8">
        <f t="shared" si="35"/>
        <v>4577.3599999999997</v>
      </c>
      <c r="N219" s="34"/>
    </row>
    <row r="220" spans="3:14" x14ac:dyDescent="0.25">
      <c r="C220" s="26">
        <v>42184</v>
      </c>
      <c r="D220" s="6">
        <v>158</v>
      </c>
      <c r="E220" s="6">
        <v>4</v>
      </c>
      <c r="F220" s="6" t="s">
        <v>9</v>
      </c>
      <c r="G220" s="4" t="s">
        <v>286</v>
      </c>
      <c r="H220" s="8">
        <v>470</v>
      </c>
      <c r="I220" s="10"/>
      <c r="J220" s="10">
        <f t="shared" si="33"/>
        <v>1880</v>
      </c>
      <c r="K220" s="10">
        <f t="shared" si="34"/>
        <v>300.8</v>
      </c>
      <c r="L220" s="10"/>
      <c r="M220" s="8">
        <f t="shared" si="35"/>
        <v>2180.8000000000002</v>
      </c>
      <c r="N220" s="21" t="s">
        <v>287</v>
      </c>
    </row>
    <row r="221" spans="3:14" x14ac:dyDescent="0.25">
      <c r="C221" s="26">
        <v>42184</v>
      </c>
      <c r="D221" s="6">
        <v>159</v>
      </c>
      <c r="E221" s="6">
        <v>1</v>
      </c>
      <c r="F221" s="6" t="s">
        <v>288</v>
      </c>
      <c r="G221" s="4" t="s">
        <v>289</v>
      </c>
      <c r="H221" s="8">
        <v>3000</v>
      </c>
      <c r="I221" s="10"/>
      <c r="J221" s="10">
        <f t="shared" si="33"/>
        <v>3000</v>
      </c>
      <c r="K221" s="10">
        <f t="shared" si="34"/>
        <v>480</v>
      </c>
      <c r="L221" s="10"/>
      <c r="M221" s="8">
        <f t="shared" si="35"/>
        <v>3480</v>
      </c>
      <c r="N221" s="21" t="s">
        <v>290</v>
      </c>
    </row>
    <row r="222" spans="3:14" x14ac:dyDescent="0.25">
      <c r="C222" s="26"/>
      <c r="D222" s="25"/>
      <c r="E222" s="25"/>
      <c r="F222" s="25"/>
      <c r="G222" s="15"/>
      <c r="H222" s="8"/>
      <c r="I222" s="10"/>
      <c r="J222" s="10"/>
      <c r="K222" s="10"/>
      <c r="L222" s="10"/>
      <c r="M222" s="8"/>
      <c r="N222" s="24"/>
    </row>
    <row r="223" spans="3:14" x14ac:dyDescent="0.25">
      <c r="H223" s="14"/>
      <c r="J223" s="13"/>
      <c r="K223" s="13"/>
      <c r="L223" s="13"/>
      <c r="M223" s="14"/>
    </row>
    <row r="224" spans="3:14" x14ac:dyDescent="0.25">
      <c r="H224" s="14"/>
      <c r="J224" s="13"/>
      <c r="K224" s="13"/>
      <c r="L224" s="13"/>
      <c r="M224" s="14"/>
    </row>
    <row r="225" spans="8:13" x14ac:dyDescent="0.25">
      <c r="H225" s="14"/>
      <c r="J225" s="13"/>
      <c r="K225" s="13"/>
      <c r="L225" s="13"/>
      <c r="M225" s="14"/>
    </row>
    <row r="226" spans="8:13" x14ac:dyDescent="0.25">
      <c r="H226" s="14"/>
      <c r="J226" s="13"/>
      <c r="K226" s="13"/>
      <c r="L226" s="13"/>
      <c r="M226" s="14"/>
    </row>
    <row r="227" spans="8:13" x14ac:dyDescent="0.25">
      <c r="H227" s="14"/>
      <c r="J227" s="13"/>
      <c r="K227" s="13"/>
      <c r="L227" s="13"/>
      <c r="M227" s="14"/>
    </row>
    <row r="228" spans="8:13" x14ac:dyDescent="0.25">
      <c r="H228" s="14"/>
      <c r="J228" s="13"/>
      <c r="K228" s="13"/>
      <c r="L228" s="13"/>
      <c r="M228" s="14"/>
    </row>
    <row r="229" spans="8:13" x14ac:dyDescent="0.25">
      <c r="H229" s="14"/>
      <c r="J229" s="13"/>
      <c r="K229" s="13"/>
      <c r="L229" s="13"/>
      <c r="M229" s="14"/>
    </row>
    <row r="230" spans="8:13" x14ac:dyDescent="0.25">
      <c r="H230" s="14"/>
      <c r="J230" s="13"/>
      <c r="K230" s="13"/>
      <c r="L230" s="13"/>
      <c r="M230" s="14"/>
    </row>
    <row r="231" spans="8:13" x14ac:dyDescent="0.25">
      <c r="H231" s="14"/>
      <c r="J231" s="13"/>
      <c r="K231" s="13"/>
      <c r="L231" s="13"/>
      <c r="M231" s="14"/>
    </row>
    <row r="232" spans="8:13" x14ac:dyDescent="0.25">
      <c r="H232" s="14"/>
      <c r="J232" s="13"/>
      <c r="K232" s="13"/>
      <c r="L232" s="13"/>
      <c r="M232" s="14"/>
    </row>
    <row r="233" spans="8:13" x14ac:dyDescent="0.25">
      <c r="H233" s="14"/>
      <c r="J233" s="13"/>
      <c r="K233" s="13"/>
      <c r="L233" s="13"/>
      <c r="M233" s="14"/>
    </row>
    <row r="234" spans="8:13" x14ac:dyDescent="0.25">
      <c r="H234" s="14"/>
      <c r="J234" s="13"/>
      <c r="K234" s="13"/>
      <c r="L234" s="13"/>
      <c r="M234" s="14"/>
    </row>
    <row r="235" spans="8:13" x14ac:dyDescent="0.25">
      <c r="H235" s="14"/>
      <c r="J235" s="13"/>
      <c r="K235" s="13"/>
      <c r="L235" s="13"/>
      <c r="M235" s="14"/>
    </row>
  </sheetData>
  <mergeCells count="78">
    <mergeCell ref="C218:C219"/>
    <mergeCell ref="C215:C216"/>
    <mergeCell ref="C206:C208"/>
    <mergeCell ref="C193:C198"/>
    <mergeCell ref="C180:C181"/>
    <mergeCell ref="C185:C186"/>
    <mergeCell ref="C202:C205"/>
    <mergeCell ref="C3:C4"/>
    <mergeCell ref="D3:D4"/>
    <mergeCell ref="F3:F4"/>
    <mergeCell ref="N3:N4"/>
    <mergeCell ref="M3:M4"/>
    <mergeCell ref="E3:E4"/>
    <mergeCell ref="G3:G4"/>
    <mergeCell ref="H3:H4"/>
    <mergeCell ref="I3:I4"/>
    <mergeCell ref="D70:D75"/>
    <mergeCell ref="C70:C75"/>
    <mergeCell ref="D6:D15"/>
    <mergeCell ref="N6:N15"/>
    <mergeCell ref="C6:C15"/>
    <mergeCell ref="N30:N65"/>
    <mergeCell ref="C30:C65"/>
    <mergeCell ref="D30:D65"/>
    <mergeCell ref="N84:N85"/>
    <mergeCell ref="D84:D85"/>
    <mergeCell ref="C84:C85"/>
    <mergeCell ref="L3:L4"/>
    <mergeCell ref="K3:K4"/>
    <mergeCell ref="J3:J4"/>
    <mergeCell ref="C78:C79"/>
    <mergeCell ref="D78:D79"/>
    <mergeCell ref="N78:N79"/>
    <mergeCell ref="N80:N83"/>
    <mergeCell ref="C80:C83"/>
    <mergeCell ref="D80:D83"/>
    <mergeCell ref="D67:D69"/>
    <mergeCell ref="C67:C69"/>
    <mergeCell ref="N70:N75"/>
    <mergeCell ref="N67:N69"/>
    <mergeCell ref="N93:N115"/>
    <mergeCell ref="D93:D115"/>
    <mergeCell ref="C93:C115"/>
    <mergeCell ref="D119:D120"/>
    <mergeCell ref="N126:N130"/>
    <mergeCell ref="D126:D130"/>
    <mergeCell ref="D132:D137"/>
    <mergeCell ref="N132:N137"/>
    <mergeCell ref="N147:N148"/>
    <mergeCell ref="D147:D148"/>
    <mergeCell ref="D152:D154"/>
    <mergeCell ref="N152:N154"/>
    <mergeCell ref="D156:D157"/>
    <mergeCell ref="N156:N157"/>
    <mergeCell ref="N165:N166"/>
    <mergeCell ref="D165:D166"/>
    <mergeCell ref="D173:D179"/>
    <mergeCell ref="N173:N179"/>
    <mergeCell ref="D180:D181"/>
    <mergeCell ref="N185:N186"/>
    <mergeCell ref="D185:D186"/>
    <mergeCell ref="N193:N198"/>
    <mergeCell ref="D193:D198"/>
    <mergeCell ref="N218:N219"/>
    <mergeCell ref="D218:D219"/>
    <mergeCell ref="D202:D205"/>
    <mergeCell ref="N202:N205"/>
    <mergeCell ref="N206:N208"/>
    <mergeCell ref="D206:D208"/>
    <mergeCell ref="N215:N216"/>
    <mergeCell ref="D215:D216"/>
    <mergeCell ref="C132:C137"/>
    <mergeCell ref="C147:C148"/>
    <mergeCell ref="C152:C154"/>
    <mergeCell ref="C156:C157"/>
    <mergeCell ref="C173:C179"/>
    <mergeCell ref="C149:C150"/>
    <mergeCell ref="C165:C16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Yesica</cp:lastModifiedBy>
  <cp:lastPrinted>2015-07-30T20:25:43Z</cp:lastPrinted>
  <dcterms:created xsi:type="dcterms:W3CDTF">2015-07-30T15:28:41Z</dcterms:created>
  <dcterms:modified xsi:type="dcterms:W3CDTF">2017-03-14T02:06:27Z</dcterms:modified>
</cp:coreProperties>
</file>